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komcz-my.sharepoint.com/personal/horak_tomas_bkom_cz/Documents/Plocha/"/>
    </mc:Choice>
  </mc:AlternateContent>
  <xr:revisionPtr revIDLastSave="5" documentId="8_{232B1C81-0924-4612-933B-4BD052F4CD10}" xr6:coauthVersionLast="47" xr6:coauthVersionMax="47" xr10:uidLastSave="{9F5F98B0-2E7A-43BB-B723-D73810F62FAC}"/>
  <bookViews>
    <workbookView xWindow="28680" yWindow="-120" windowWidth="38640" windowHeight="211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.01 Naklady" sheetId="12" r:id="rId4"/>
    <sheet name="SO 101 101.02 Pol" sheetId="13" r:id="rId5"/>
    <sheet name="SO 102 102.01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00.01 Naklady'!$1:$7</definedName>
    <definedName name="_xlnm.Print_Titles" localSheetId="4">'SO 101 101.02 Pol'!$1:$7</definedName>
    <definedName name="_xlnm.Print_Titles" localSheetId="5">'SO 102 102.01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00.01 Naklady'!$A$1:$Y$54</definedName>
    <definedName name="_xlnm.Print_Area" localSheetId="4">'SO 101 101.02 Pol'!$A$1:$Y$232</definedName>
    <definedName name="_xlnm.Print_Area" localSheetId="5">'SO 102 102.01 Pol'!$A$1:$Y$30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16" i="1" s="1"/>
  <c r="I67" i="1"/>
  <c r="I66" i="1"/>
  <c r="I65" i="1"/>
  <c r="I64" i="1"/>
  <c r="I63" i="1"/>
  <c r="I62" i="1"/>
  <c r="I61" i="1"/>
  <c r="G46" i="1"/>
  <c r="F46" i="1"/>
  <c r="G45" i="1"/>
  <c r="F45" i="1"/>
  <c r="G44" i="1"/>
  <c r="F44" i="1"/>
  <c r="G43" i="1"/>
  <c r="F43" i="1"/>
  <c r="G41" i="1"/>
  <c r="F41" i="1"/>
  <c r="G40" i="1"/>
  <c r="F40" i="1"/>
  <c r="G39" i="1"/>
  <c r="F39" i="1"/>
  <c r="G24" i="14"/>
  <c r="BA21" i="14"/>
  <c r="BA18" i="14"/>
  <c r="BA17" i="14"/>
  <c r="G9" i="14"/>
  <c r="G8" i="14" s="1"/>
  <c r="I9" i="14"/>
  <c r="I8" i="14" s="1"/>
  <c r="K9" i="14"/>
  <c r="K8" i="14" s="1"/>
  <c r="M9" i="14"/>
  <c r="M8" i="14" s="1"/>
  <c r="O9" i="14"/>
  <c r="O8" i="14" s="1"/>
  <c r="Q9" i="14"/>
  <c r="Q8" i="14" s="1"/>
  <c r="V9" i="14"/>
  <c r="V8" i="14" s="1"/>
  <c r="G19" i="14"/>
  <c r="I19" i="14"/>
  <c r="K19" i="14"/>
  <c r="M19" i="14"/>
  <c r="O19" i="14"/>
  <c r="G20" i="14"/>
  <c r="I20" i="14"/>
  <c r="K20" i="14"/>
  <c r="M20" i="14"/>
  <c r="O20" i="14"/>
  <c r="Q20" i="14"/>
  <c r="Q19" i="14" s="1"/>
  <c r="V20" i="14"/>
  <c r="V19" i="14" s="1"/>
  <c r="AE24" i="14"/>
  <c r="AF24" i="14"/>
  <c r="G226" i="13"/>
  <c r="BA223" i="13"/>
  <c r="BA203" i="13"/>
  <c r="BA200" i="13"/>
  <c r="BA197" i="13"/>
  <c r="BA194" i="13"/>
  <c r="BA188" i="13"/>
  <c r="BA185" i="13"/>
  <c r="BA181" i="13"/>
  <c r="BA162" i="13"/>
  <c r="BA159" i="13"/>
  <c r="BA155" i="13"/>
  <c r="BA149" i="13"/>
  <c r="BA140" i="13"/>
  <c r="BA103" i="13"/>
  <c r="BA100" i="13"/>
  <c r="BA96" i="13"/>
  <c r="BA92" i="13"/>
  <c r="BA91" i="13"/>
  <c r="BA86" i="13"/>
  <c r="BA85" i="13"/>
  <c r="BA79" i="13"/>
  <c r="BA78" i="13"/>
  <c r="BA72" i="13"/>
  <c r="BA71" i="13"/>
  <c r="BA65" i="13"/>
  <c r="BA64" i="13"/>
  <c r="BA46" i="13"/>
  <c r="BA37" i="13"/>
  <c r="BA33" i="13"/>
  <c r="BA29" i="13"/>
  <c r="BA17" i="13"/>
  <c r="G9" i="13"/>
  <c r="AF226" i="13" s="1"/>
  <c r="I9" i="13"/>
  <c r="I8" i="13" s="1"/>
  <c r="K9" i="13"/>
  <c r="K8" i="13" s="1"/>
  <c r="M9" i="13"/>
  <c r="M8" i="13" s="1"/>
  <c r="O9" i="13"/>
  <c r="O8" i="13" s="1"/>
  <c r="Q9" i="13"/>
  <c r="Q8" i="13" s="1"/>
  <c r="V9" i="13"/>
  <c r="G12" i="13"/>
  <c r="I12" i="13"/>
  <c r="K12" i="13"/>
  <c r="M12" i="13"/>
  <c r="O12" i="13"/>
  <c r="Q12" i="13"/>
  <c r="V12" i="13"/>
  <c r="G16" i="13"/>
  <c r="I16" i="13"/>
  <c r="K16" i="13"/>
  <c r="M16" i="13"/>
  <c r="O16" i="13"/>
  <c r="Q16" i="13"/>
  <c r="V16" i="13"/>
  <c r="G22" i="13"/>
  <c r="I22" i="13"/>
  <c r="K22" i="13"/>
  <c r="M22" i="13"/>
  <c r="O22" i="13"/>
  <c r="Q22" i="13"/>
  <c r="V22" i="13"/>
  <c r="V8" i="13" s="1"/>
  <c r="G24" i="13"/>
  <c r="I24" i="13"/>
  <c r="K24" i="13"/>
  <c r="M24" i="13"/>
  <c r="O24" i="13"/>
  <c r="Q24" i="13"/>
  <c r="V24" i="13"/>
  <c r="G49" i="13"/>
  <c r="G48" i="13" s="1"/>
  <c r="I49" i="13"/>
  <c r="I48" i="13" s="1"/>
  <c r="K49" i="13"/>
  <c r="K48" i="13" s="1"/>
  <c r="M49" i="13"/>
  <c r="O49" i="13"/>
  <c r="O48" i="13" s="1"/>
  <c r="Q49" i="13"/>
  <c r="Q48" i="13" s="1"/>
  <c r="V49" i="13"/>
  <c r="V48" i="13" s="1"/>
  <c r="G52" i="13"/>
  <c r="M52" i="13" s="1"/>
  <c r="I52" i="13"/>
  <c r="K52" i="13"/>
  <c r="O52" i="13"/>
  <c r="Q52" i="13"/>
  <c r="V52" i="13"/>
  <c r="G55" i="13"/>
  <c r="I55" i="13"/>
  <c r="K55" i="13"/>
  <c r="M55" i="13"/>
  <c r="O55" i="13"/>
  <c r="Q55" i="13"/>
  <c r="V55" i="13"/>
  <c r="G60" i="13"/>
  <c r="I60" i="13"/>
  <c r="K60" i="13"/>
  <c r="M60" i="13"/>
  <c r="O60" i="13"/>
  <c r="Q60" i="13"/>
  <c r="V60" i="13"/>
  <c r="G67" i="13"/>
  <c r="M67" i="13" s="1"/>
  <c r="I67" i="13"/>
  <c r="K67" i="13"/>
  <c r="O67" i="13"/>
  <c r="Q67" i="13"/>
  <c r="V67" i="13"/>
  <c r="G74" i="13"/>
  <c r="I74" i="13"/>
  <c r="K74" i="13"/>
  <c r="M74" i="13"/>
  <c r="O74" i="13"/>
  <c r="Q74" i="13"/>
  <c r="V74" i="13"/>
  <c r="G81" i="13"/>
  <c r="I81" i="13"/>
  <c r="K81" i="13"/>
  <c r="M81" i="13"/>
  <c r="O81" i="13"/>
  <c r="Q81" i="13"/>
  <c r="V81" i="13"/>
  <c r="G88" i="13"/>
  <c r="M88" i="13" s="1"/>
  <c r="I88" i="13"/>
  <c r="K88" i="13"/>
  <c r="O88" i="13"/>
  <c r="Q88" i="13"/>
  <c r="V88" i="13"/>
  <c r="G95" i="13"/>
  <c r="G94" i="13" s="1"/>
  <c r="I95" i="13"/>
  <c r="I94" i="13" s="1"/>
  <c r="K95" i="13"/>
  <c r="K94" i="13" s="1"/>
  <c r="M95" i="13"/>
  <c r="M94" i="13" s="1"/>
  <c r="O95" i="13"/>
  <c r="O94" i="13" s="1"/>
  <c r="Q95" i="13"/>
  <c r="Q94" i="13" s="1"/>
  <c r="V95" i="13"/>
  <c r="V94" i="13" s="1"/>
  <c r="G99" i="13"/>
  <c r="I99" i="13"/>
  <c r="K99" i="13"/>
  <c r="M99" i="13"/>
  <c r="O99" i="13"/>
  <c r="Q99" i="13"/>
  <c r="V99" i="13"/>
  <c r="G102" i="13"/>
  <c r="I102" i="13"/>
  <c r="K102" i="13"/>
  <c r="M102" i="13"/>
  <c r="O102" i="13"/>
  <c r="Q102" i="13"/>
  <c r="V102" i="13"/>
  <c r="G105" i="13"/>
  <c r="I105" i="13"/>
  <c r="K105" i="13"/>
  <c r="M105" i="13"/>
  <c r="O105" i="13"/>
  <c r="Q105" i="13"/>
  <c r="V105" i="13"/>
  <c r="G112" i="13"/>
  <c r="I112" i="13"/>
  <c r="K112" i="13"/>
  <c r="M112" i="13"/>
  <c r="O112" i="13"/>
  <c r="Q112" i="13"/>
  <c r="V112" i="13"/>
  <c r="G119" i="13"/>
  <c r="I119" i="13"/>
  <c r="K119" i="13"/>
  <c r="M119" i="13"/>
  <c r="O119" i="13"/>
  <c r="Q119" i="13"/>
  <c r="V119" i="13"/>
  <c r="G122" i="13"/>
  <c r="I122" i="13"/>
  <c r="K122" i="13"/>
  <c r="M122" i="13"/>
  <c r="O122" i="13"/>
  <c r="Q122" i="13"/>
  <c r="V122" i="13"/>
  <c r="G125" i="13"/>
  <c r="I125" i="13"/>
  <c r="K125" i="13"/>
  <c r="M125" i="13"/>
  <c r="O125" i="13"/>
  <c r="Q125" i="13"/>
  <c r="V125" i="13"/>
  <c r="G128" i="13"/>
  <c r="I128" i="13"/>
  <c r="K128" i="13"/>
  <c r="M128" i="13"/>
  <c r="O128" i="13"/>
  <c r="Q128" i="13"/>
  <c r="V128" i="13"/>
  <c r="G131" i="13"/>
  <c r="I131" i="13"/>
  <c r="K131" i="13"/>
  <c r="M131" i="13"/>
  <c r="O131" i="13"/>
  <c r="Q131" i="13"/>
  <c r="V131" i="13"/>
  <c r="G135" i="13"/>
  <c r="I135" i="13"/>
  <c r="K135" i="13"/>
  <c r="M135" i="13"/>
  <c r="O135" i="13"/>
  <c r="Q135" i="13"/>
  <c r="V135" i="13"/>
  <c r="G139" i="13"/>
  <c r="I139" i="13"/>
  <c r="K139" i="13"/>
  <c r="M139" i="13"/>
  <c r="O139" i="13"/>
  <c r="Q139" i="13"/>
  <c r="V139" i="13"/>
  <c r="G145" i="13"/>
  <c r="G144" i="13" s="1"/>
  <c r="I145" i="13"/>
  <c r="I144" i="13" s="1"/>
  <c r="K145" i="13"/>
  <c r="K144" i="13" s="1"/>
  <c r="M145" i="13"/>
  <c r="M144" i="13" s="1"/>
  <c r="O145" i="13"/>
  <c r="O144" i="13" s="1"/>
  <c r="Q145" i="13"/>
  <c r="Q144" i="13" s="1"/>
  <c r="V145" i="13"/>
  <c r="V144" i="13" s="1"/>
  <c r="G148" i="13"/>
  <c r="M148" i="13" s="1"/>
  <c r="I148" i="13"/>
  <c r="K148" i="13"/>
  <c r="O148" i="13"/>
  <c r="Q148" i="13"/>
  <c r="V148" i="13"/>
  <c r="G153" i="13"/>
  <c r="G152" i="13" s="1"/>
  <c r="I153" i="13"/>
  <c r="I152" i="13" s="1"/>
  <c r="K153" i="13"/>
  <c r="K152" i="13" s="1"/>
  <c r="M153" i="13"/>
  <c r="O153" i="13"/>
  <c r="O152" i="13" s="1"/>
  <c r="Q153" i="13"/>
  <c r="Q152" i="13" s="1"/>
  <c r="V153" i="13"/>
  <c r="V152" i="13" s="1"/>
  <c r="G157" i="13"/>
  <c r="M157" i="13" s="1"/>
  <c r="I157" i="13"/>
  <c r="K157" i="13"/>
  <c r="O157" i="13"/>
  <c r="Q157" i="13"/>
  <c r="V157" i="13"/>
  <c r="G160" i="13"/>
  <c r="I160" i="13"/>
  <c r="K160" i="13"/>
  <c r="M160" i="13"/>
  <c r="O160" i="13"/>
  <c r="Q160" i="13"/>
  <c r="V160" i="13"/>
  <c r="O164" i="13"/>
  <c r="Q164" i="13"/>
  <c r="V164" i="13"/>
  <c r="G165" i="13"/>
  <c r="M165" i="13" s="1"/>
  <c r="M164" i="13" s="1"/>
  <c r="I165" i="13"/>
  <c r="I164" i="13" s="1"/>
  <c r="K165" i="13"/>
  <c r="K164" i="13" s="1"/>
  <c r="O165" i="13"/>
  <c r="Q165" i="13"/>
  <c r="V165" i="13"/>
  <c r="G169" i="13"/>
  <c r="I169" i="13"/>
  <c r="K169" i="13"/>
  <c r="M169" i="13"/>
  <c r="O169" i="13"/>
  <c r="Q169" i="13"/>
  <c r="V169" i="13"/>
  <c r="G175" i="13"/>
  <c r="I175" i="13"/>
  <c r="K175" i="13"/>
  <c r="M175" i="13"/>
  <c r="O175" i="13"/>
  <c r="Q175" i="13"/>
  <c r="V175" i="13"/>
  <c r="G177" i="13"/>
  <c r="I177" i="13"/>
  <c r="K177" i="13"/>
  <c r="M177" i="13"/>
  <c r="O177" i="13"/>
  <c r="Q177" i="13"/>
  <c r="V177" i="13"/>
  <c r="G180" i="13"/>
  <c r="G179" i="13" s="1"/>
  <c r="I180" i="13"/>
  <c r="I179" i="13" s="1"/>
  <c r="K180" i="13"/>
  <c r="K179" i="13" s="1"/>
  <c r="M180" i="13"/>
  <c r="M179" i="13" s="1"/>
  <c r="O180" i="13"/>
  <c r="O179" i="13" s="1"/>
  <c r="Q180" i="13"/>
  <c r="Q179" i="13" s="1"/>
  <c r="V180" i="13"/>
  <c r="V179" i="13" s="1"/>
  <c r="G184" i="13"/>
  <c r="I184" i="13"/>
  <c r="K184" i="13"/>
  <c r="M184" i="13"/>
  <c r="O184" i="13"/>
  <c r="Q184" i="13"/>
  <c r="V184" i="13"/>
  <c r="G187" i="13"/>
  <c r="I187" i="13"/>
  <c r="K187" i="13"/>
  <c r="M187" i="13"/>
  <c r="O187" i="13"/>
  <c r="Q187" i="13"/>
  <c r="V187" i="13"/>
  <c r="G190" i="13"/>
  <c r="I190" i="13"/>
  <c r="K190" i="13"/>
  <c r="M190" i="13"/>
  <c r="O190" i="13"/>
  <c r="Q190" i="13"/>
  <c r="V190" i="13"/>
  <c r="G192" i="13"/>
  <c r="I192" i="13"/>
  <c r="K192" i="13"/>
  <c r="M192" i="13"/>
  <c r="O192" i="13"/>
  <c r="Q192" i="13"/>
  <c r="G193" i="13"/>
  <c r="I193" i="13"/>
  <c r="K193" i="13"/>
  <c r="M193" i="13"/>
  <c r="O193" i="13"/>
  <c r="Q193" i="13"/>
  <c r="V193" i="13"/>
  <c r="V192" i="13" s="1"/>
  <c r="G196" i="13"/>
  <c r="I196" i="13"/>
  <c r="K196" i="13"/>
  <c r="M196" i="13"/>
  <c r="O196" i="13"/>
  <c r="Q196" i="13"/>
  <c r="V196" i="13"/>
  <c r="G199" i="13"/>
  <c r="I199" i="13"/>
  <c r="K199" i="13"/>
  <c r="M199" i="13"/>
  <c r="O199" i="13"/>
  <c r="Q199" i="13"/>
  <c r="V199" i="13"/>
  <c r="G202" i="13"/>
  <c r="I202" i="13"/>
  <c r="K202" i="13"/>
  <c r="M202" i="13"/>
  <c r="O202" i="13"/>
  <c r="Q202" i="13"/>
  <c r="V202" i="13"/>
  <c r="G206" i="13"/>
  <c r="G205" i="13" s="1"/>
  <c r="I206" i="13"/>
  <c r="I205" i="13" s="1"/>
  <c r="K206" i="13"/>
  <c r="K205" i="13" s="1"/>
  <c r="M206" i="13"/>
  <c r="M205" i="13" s="1"/>
  <c r="O206" i="13"/>
  <c r="O205" i="13" s="1"/>
  <c r="Q206" i="13"/>
  <c r="Q205" i="13" s="1"/>
  <c r="V206" i="13"/>
  <c r="V205" i="13" s="1"/>
  <c r="G208" i="13"/>
  <c r="G209" i="13"/>
  <c r="I209" i="13"/>
  <c r="I208" i="13" s="1"/>
  <c r="K209" i="13"/>
  <c r="K208" i="13" s="1"/>
  <c r="M209" i="13"/>
  <c r="M208" i="13" s="1"/>
  <c r="O209" i="13"/>
  <c r="O208" i="13" s="1"/>
  <c r="Q209" i="13"/>
  <c r="Q208" i="13" s="1"/>
  <c r="V209" i="13"/>
  <c r="V208" i="13" s="1"/>
  <c r="G214" i="13"/>
  <c r="I214" i="13"/>
  <c r="K214" i="13"/>
  <c r="M214" i="13"/>
  <c r="O214" i="13"/>
  <c r="Q214" i="13"/>
  <c r="V214" i="13"/>
  <c r="G216" i="13"/>
  <c r="I216" i="13"/>
  <c r="G217" i="13"/>
  <c r="I217" i="13"/>
  <c r="K217" i="13"/>
  <c r="K216" i="13" s="1"/>
  <c r="M217" i="13"/>
  <c r="M216" i="13" s="1"/>
  <c r="O217" i="13"/>
  <c r="O216" i="13" s="1"/>
  <c r="Q217" i="13"/>
  <c r="Q216" i="13" s="1"/>
  <c r="V217" i="13"/>
  <c r="V216" i="13" s="1"/>
  <c r="G220" i="13"/>
  <c r="I220" i="13"/>
  <c r="K220" i="13"/>
  <c r="M220" i="13"/>
  <c r="O220" i="13"/>
  <c r="Q220" i="13"/>
  <c r="V220" i="13"/>
  <c r="G222" i="13"/>
  <c r="M222" i="13" s="1"/>
  <c r="I222" i="13"/>
  <c r="K222" i="13"/>
  <c r="O222" i="13"/>
  <c r="Q222" i="13"/>
  <c r="V222" i="13"/>
  <c r="AE226" i="13"/>
  <c r="G53" i="12"/>
  <c r="BA43" i="12"/>
  <c r="BA42" i="12"/>
  <c r="BA40" i="12"/>
  <c r="BA38" i="12"/>
  <c r="BA37" i="12"/>
  <c r="BA35" i="12"/>
  <c r="BA33" i="12"/>
  <c r="BA31" i="12"/>
  <c r="BA30" i="12"/>
  <c r="BA28" i="12"/>
  <c r="BA26" i="12"/>
  <c r="BA23" i="12"/>
  <c r="BA22" i="12"/>
  <c r="BA21" i="12"/>
  <c r="BA18" i="12"/>
  <c r="BA15" i="12"/>
  <c r="BA14" i="12"/>
  <c r="BA13" i="12"/>
  <c r="BA10" i="12"/>
  <c r="G8" i="12"/>
  <c r="I8" i="12"/>
  <c r="K8" i="12"/>
  <c r="G9" i="12"/>
  <c r="I9" i="12"/>
  <c r="K9" i="12"/>
  <c r="M9" i="12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7" i="12"/>
  <c r="AF53" i="12" s="1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4" i="12"/>
  <c r="G25" i="12"/>
  <c r="I25" i="12"/>
  <c r="I24" i="12" s="1"/>
  <c r="K25" i="12"/>
  <c r="K24" i="12" s="1"/>
  <c r="M25" i="12"/>
  <c r="O25" i="12"/>
  <c r="O24" i="12" s="1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2" i="12"/>
  <c r="I32" i="12"/>
  <c r="K32" i="12"/>
  <c r="M32" i="12"/>
  <c r="O32" i="12"/>
  <c r="Q32" i="12"/>
  <c r="Q24" i="12" s="1"/>
  <c r="V32" i="12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9" i="12"/>
  <c r="I39" i="12"/>
  <c r="K39" i="12"/>
  <c r="M39" i="12"/>
  <c r="O39" i="12"/>
  <c r="Q39" i="12"/>
  <c r="V39" i="12"/>
  <c r="V24" i="12" s="1"/>
  <c r="G41" i="12"/>
  <c r="M41" i="12" s="1"/>
  <c r="I41" i="12"/>
  <c r="K41" i="12"/>
  <c r="O41" i="12"/>
  <c r="Q41" i="12"/>
  <c r="V41" i="12"/>
  <c r="G44" i="12"/>
  <c r="I44" i="12"/>
  <c r="K44" i="12"/>
  <c r="M44" i="12"/>
  <c r="O44" i="12"/>
  <c r="Q44" i="12"/>
  <c r="V44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AE53" i="12"/>
  <c r="I20" i="1"/>
  <c r="I19" i="1"/>
  <c r="I18" i="1"/>
  <c r="I17" i="1"/>
  <c r="F47" i="1"/>
  <c r="G23" i="1" s="1"/>
  <c r="G47" i="1"/>
  <c r="G25" i="1" s="1"/>
  <c r="H47" i="1"/>
  <c r="I46" i="1"/>
  <c r="I45" i="1"/>
  <c r="I44" i="1"/>
  <c r="I43" i="1"/>
  <c r="I40" i="1"/>
  <c r="I39" i="1"/>
  <c r="I47" i="1" s="1"/>
  <c r="J28" i="1"/>
  <c r="J26" i="1"/>
  <c r="G38" i="1"/>
  <c r="F38" i="1"/>
  <c r="J23" i="1"/>
  <c r="J24" i="1"/>
  <c r="J25" i="1"/>
  <c r="J27" i="1"/>
  <c r="E24" i="1"/>
  <c r="G24" i="1"/>
  <c r="E26" i="1"/>
  <c r="G26" i="1"/>
  <c r="I76" i="1" l="1"/>
  <c r="J68" i="1" s="1"/>
  <c r="J61" i="1"/>
  <c r="J67" i="1"/>
  <c r="J63" i="1"/>
  <c r="J62" i="1"/>
  <c r="J66" i="1"/>
  <c r="J65" i="1"/>
  <c r="I41" i="1"/>
  <c r="A27" i="1"/>
  <c r="M48" i="13"/>
  <c r="M152" i="13"/>
  <c r="G164" i="13"/>
  <c r="G8" i="13"/>
  <c r="M8" i="12"/>
  <c r="M24" i="12"/>
  <c r="I21" i="1"/>
  <c r="J64" i="1"/>
  <c r="J46" i="1"/>
  <c r="J45" i="1"/>
  <c r="J44" i="1"/>
  <c r="J43" i="1"/>
  <c r="J41" i="1"/>
  <c r="J40" i="1"/>
  <c r="J39" i="1"/>
  <c r="J47" i="1" s="1"/>
  <c r="J75" i="1" l="1"/>
  <c r="J69" i="1"/>
  <c r="J74" i="1"/>
  <c r="J73" i="1"/>
  <c r="J72" i="1"/>
  <c r="J71" i="1"/>
  <c r="J70" i="1"/>
  <c r="G28" i="1"/>
  <c r="G27" i="1" s="1"/>
  <c r="G29" i="1" s="1"/>
  <c r="A28" i="1"/>
  <c r="J7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Horák Tomáš, Ing.</author>
  </authors>
  <commentList>
    <comment ref="S6" authorId="0" shapeId="0" xr:uid="{576D69B1-4FA8-4C7D-A824-67711621D10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289180E-9474-4423-95E1-70D34CE8C4D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Horák Tomáš, Ing.</author>
  </authors>
  <commentList>
    <comment ref="S6" authorId="0" shapeId="0" xr:uid="{1A2CF5DC-B501-4CDE-A4D7-8F599A06064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EBB9DF7-20C1-4153-8A61-1D3EAD11758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Horák Tomáš, Ing.</author>
  </authors>
  <commentList>
    <comment ref="S6" authorId="0" shapeId="0" xr:uid="{57EC936E-07A1-49FA-97A2-780C68CCA78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6F6CC84-02CD-4B64-8E9B-A92137355AF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<sst xmlns="http://schemas.openxmlformats.org/spreadsheetml/2006/main" count="1303" uniqueCount="487">
  <si>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</si>
  <si>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</si>
  <si>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</si>
  <si>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</si>
  <si>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</si>
  <si>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</si>
  <si>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</si>
  <si>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</si>
  <si>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</si>
  <si>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</si>
  <si>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</si>
  <si>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</si>
  <si>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</si>
  <si>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</si>
  <si>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</si>
  <si>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</si>
  <si>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</si>
  <si>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</si>
  <si>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</si>
  <si>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</si>
  <si>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</si>
  <si>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</si>
  <si>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</si>
  <si>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</si>
  <si>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</si>
  <si>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</si>
  <si>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</si>
  <si>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</si>
  <si>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</si>
  <si>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</si>
  <si>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</si>
  <si>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</si>
  <si>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</si>
  <si>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</si>
  <si>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</si>
  <si>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</si>
  <si>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</si>
  <si>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</si>
  <si>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</si>
  <si>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</si>
  <si>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</si>
  <si>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</si>
  <si>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</si>
  <si>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970</t>
  </si>
  <si>
    <t>Ulice Minoritská - Oprava povrchu</t>
  </si>
  <si>
    <t>Statutární město Brno</t>
  </si>
  <si>
    <t>Dominikánské náměstí 196/1</t>
  </si>
  <si>
    <t>Brno-město</t>
  </si>
  <si>
    <t>60200</t>
  </si>
  <si>
    <t>44992785</t>
  </si>
  <si>
    <t>CZ44992785</t>
  </si>
  <si>
    <t>Brněnské komunikace a.s.</t>
  </si>
  <si>
    <t>Renneská třída 787/1a</t>
  </si>
  <si>
    <t xml:space="preserve">Brno-Štýřice </t>
  </si>
  <si>
    <t>63900</t>
  </si>
  <si>
    <t>60733098</t>
  </si>
  <si>
    <t>CZ60733098</t>
  </si>
  <si>
    <t>Stavba</t>
  </si>
  <si>
    <t>Ostatní a vedlejší náklady</t>
  </si>
  <si>
    <t>00.01</t>
  </si>
  <si>
    <t>Vedlejší a ostatní náklady</t>
  </si>
  <si>
    <t>Stavební objekt</t>
  </si>
  <si>
    <t>SO 101</t>
  </si>
  <si>
    <t>Komunikace</t>
  </si>
  <si>
    <t>101.02</t>
  </si>
  <si>
    <t>SO 102</t>
  </si>
  <si>
    <t>Mobiliář</t>
  </si>
  <si>
    <t>102.01</t>
  </si>
  <si>
    <t>Celkem za stavbu</t>
  </si>
  <si>
    <t>CZK</t>
  </si>
  <si>
    <t>#POPS</t>
  </si>
  <si>
    <t>Popis stavby: 970 - Ulice Minoritská - Oprava povrchu</t>
  </si>
  <si>
    <t>#POPO</t>
  </si>
  <si>
    <t>Popis objektu: 00 - Vedlejší a ostatní náklady</t>
  </si>
  <si>
    <t>#POPR</t>
  </si>
  <si>
    <t>Popis rozpočtu: 00.01 - Vedlejší a ostatní náklady</t>
  </si>
  <si>
    <t>Popis objektu: SO 101 - Komunikace</t>
  </si>
  <si>
    <t>Popis rozpočtu: 101.02 - Komunikace</t>
  </si>
  <si>
    <t>Popis objektu: SO 102 - Mobiliář</t>
  </si>
  <si>
    <t>Popis rozpočtu: 102.01 - Mobiliář</t>
  </si>
  <si>
    <t>Rekapitulace dílů</t>
  </si>
  <si>
    <t>Typ dílu</t>
  </si>
  <si>
    <t>1</t>
  </si>
  <si>
    <t>Zemní práce</t>
  </si>
  <si>
    <t>5</t>
  </si>
  <si>
    <t>59</t>
  </si>
  <si>
    <t>Dlažby a předlažby komunikací</t>
  </si>
  <si>
    <t>62</t>
  </si>
  <si>
    <t>Úpravy povrchů vnější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</si>
  <si>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</si>
  <si>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</si>
  <si>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</si>
  <si>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</si>
  <si>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</si>
  <si>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</si>
  <si>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</si>
  <si>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</si>
  <si>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961</t>
  </si>
  <si>
    <t>Bourání - beton</t>
  </si>
  <si>
    <t>97</t>
  </si>
  <si>
    <t>Přesuny suti a vybouraných hmot</t>
  </si>
  <si>
    <t>99</t>
  </si>
  <si>
    <t>Staveništní přesun hmot</t>
  </si>
  <si>
    <t>713</t>
  </si>
  <si>
    <t>Izolace tepelné</t>
  </si>
  <si>
    <t>D96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</si>
  <si>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</si>
  <si>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</si>
  <si>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</si>
  <si>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</si>
  <si>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</si>
  <si>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</si>
  <si>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</si>
  <si>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</si>
  <si>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</si>
  <si>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</si>
  <si>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</si>
  <si>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</si>
  <si>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</si>
  <si>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</si>
  <si>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</si>
  <si>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</si>
  <si>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</si>
  <si>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</si>
  <si>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</si>
  <si>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</si>
  <si>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</si>
  <si>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</si>
  <si>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</si>
  <si>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</si>
  <si>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</si>
  <si>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</si>
  <si>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</si>
  <si>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</si>
  <si>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</si>
  <si>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</si>
  <si>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</si>
  <si>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</si>
  <si>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</si>
  <si>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</si>
  <si>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004111010R</t>
  </si>
  <si>
    <t xml:space="preserve">Průzkumné práce </t>
  </si>
  <si>
    <t>Soubor</t>
  </si>
  <si>
    <t>RTS 25/ II</t>
  </si>
  <si>
    <t>Indiv</t>
  </si>
  <si>
    <t>VRN</t>
  </si>
  <si>
    <t>Běžná</t>
  </si>
  <si>
    <t>POL99_8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</si>
  <si>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</si>
  <si>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POP</t>
  </si>
  <si>
    <t>00511 R</t>
  </si>
  <si>
    <t xml:space="preserve">Geodetické práce </t>
  </si>
  <si>
    <t>Vyhotovení protokolu o vytyčení stavby se seznamem souřadnic vytyčených bodů a jejich polohopisnými (S-JTSK) a výškopisnými (Bpv) hodnotami.</t>
  </si>
  <si>
    <t>Vyhotovení geodetické části dokumentace skutečného provedení stavby dle MP SÚ3200-01 (BKOM) – s dokladem o předání na OMI MMB a na BKOM.</t>
  </si>
  <si>
    <t>GAD - geodetická aktualizační dokumentace pro DTM JMK.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</si>
  <si>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</si>
  <si>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</si>
  <si>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</si>
  <si>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</si>
  <si>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</si>
  <si>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Vybudování: Náklady spojené se zřízením přípojek energií k objektům zařízení staveniště, vybudování případných měřících odběrných míst a zřízení, případná příprava území pro objekty zařízení staveniště, vlastní vybudování objektů zařízení staveniště a případné zřízení staveništní lávky pro zajištění přístupů a provozu během výstavby (délka lávky v závislosti na přemostění jednotlivých výkopů a výkopových rýh).</t>
  </si>
  <si>
    <t>Provoz: Náklady na vybavení objektů zařízení staveniště, ostraha staveniště,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</si>
  <si>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Odstranění: Odstranění objektů zařízení staveniště včetně přípojek energií a jejich odvoz. Položka zahrnuje i náklady na úpravu povrchů po odstranění zařízení staveniště a úklid ploch, na kterých bylo zařízení staveniště provozováno a případné odstranění staveništní lávky.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</si>
  <si>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</si>
  <si>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</si>
  <si>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</si>
  <si>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</si>
  <si>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</si>
  <si>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 Včetně nákladů na případné provedení kopaných sond.</t>
  </si>
  <si>
    <t>005211030R</t>
  </si>
  <si>
    <t xml:space="preserve">Dočasná dopravní opatření </t>
  </si>
  <si>
    <t>Položka zahrnuje např. i procesy vyřizování vč. dočasného přemístění autobusové zastávky. Dále vyřízení žádosti o povolení zvláštního užívaní silnice, povolení uzavírky a objížďky silnice nebo žádosti o stanovení (místní / přechodné úpravy provozu na PK) dopravního značení.</t>
  </si>
  <si>
    <t>00523  R</t>
  </si>
  <si>
    <t>Zkoušky a revize</t>
  </si>
  <si>
    <t>Náklady zhotovitele, související s prováděním zkoušek a revizí, jako např. elektrorevize, měření osvětlení, meření hluku, posouzení stavu stávajících uličních vpustí, kamerová zkouška napojení a průtočnosti nových dešťových vpustí, vyčištění tlakosacím vozem a zkoušky nad rámec KZP.</t>
  </si>
  <si>
    <t>005261010R</t>
  </si>
  <si>
    <t>Pojištění dodavatele a pojištění díla</t>
  </si>
  <si>
    <t>Náklady spojené s povinným pojištěním dodavatele nebo stavebního díla či jeho části, pokud jej zadavatel požaduje v obchodních podmínkách.</t>
  </si>
  <si>
    <t>005281010R</t>
  </si>
  <si>
    <t>Propagace</t>
  </si>
  <si>
    <t>Náklady spojené s povinnou publicitou, pokud ji objednatel požaduje. Zahrnuje zejména náklady na propagační a informační billboardy, tabule, internetovou propagaci, tiskoviny apod.</t>
  </si>
  <si>
    <t>Konkrétní velikost a grafický design informační tabule pro označení stavby dle požadavku společnosti Brněnské komunikace a.s. Grafický manuál tabule k dispozici na webových stránkách BKOM (žádné vlastní změny nejsou přípustné).</t>
  </si>
  <si>
    <t>004111020HT</t>
  </si>
  <si>
    <t>Realizační dokumentace stavby</t>
  </si>
  <si>
    <t>Vlastní</t>
  </si>
  <si>
    <t>Náklady spojené s vypracováním projektové dokumentace v obsahu a rozsahu projektové dokumentace pro realizaci stavby (RDS), u vybraných stavebních objektů stavby nebo jen některých příloh vybraných stavebních objektů, pokud je RDS součástí požadavků zhotovitele.</t>
  </si>
  <si>
    <t>005241011HT</t>
  </si>
  <si>
    <t>Dokumentace skutečného provedení</t>
  </si>
  <si>
    <t>Dokumentace skutečného provedení stavby bude zpracována v digitální podobě, např. projektantem stavby, a předána objednateli.</t>
  </si>
  <si>
    <t>005241012HT</t>
  </si>
  <si>
    <t>Autorský dozor projektanta</t>
  </si>
  <si>
    <t>Náklady na zajištění autorského dozoru.</t>
  </si>
  <si>
    <t>00526c</t>
  </si>
  <si>
    <t>Finanční náklady - stavebně-geotechnický dohled</t>
  </si>
  <si>
    <t>Náklady zhotovitele, které vznikají v souvislosti se zajištěním stavebně-geotechnického dohledu.</t>
  </si>
  <si>
    <t>00526d</t>
  </si>
  <si>
    <t>Finanční náklady - pasportizace</t>
  </si>
  <si>
    <t>soubor</t>
  </si>
  <si>
    <t>Náklady zhotovitele, které vznikají v souvislosti se zajištěním pasportizace přilehlých objektů.</t>
  </si>
  <si>
    <t>00526e</t>
  </si>
  <si>
    <t>Finanční náklady - vícetisky PD</t>
  </si>
  <si>
    <t>Náklady zhotovitele, které vznikají v souvislosti s vyhotovením vícetisků (1 paré) PD.</t>
  </si>
  <si>
    <t>SUM</t>
  </si>
  <si>
    <t>Geodetické zaměření rohů stavby, stabilizace bodů a sestavení laviček.</t>
  </si>
  <si>
    <t>Náklady na provedení skutečného zaměření stavby v rozsahu nezbytném pro zápis změny do katastru nemovitostí včetně vyhotovení geometrického plánu a předání údajů do DTM kraje formou GAD DTM.</t>
  </si>
  <si>
    <t>Veškeré náklady spojené s vybudováním, provozem a odstraněním zařízení staveniště.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</si>
  <si>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</si>
  <si>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Náklady na vyhotovení dokumentace skutečného provedení stavby a její předání objednateli v požadované formě a požadovaném počtu.</t>
  </si>
  <si>
    <t>END</t>
  </si>
  <si>
    <t>Položkový soupis prací a dodávek</t>
  </si>
  <si>
    <t>113106221R00</t>
  </si>
  <si>
    <t>Rozebrání vozovek a ploch s jakoukoliv výplní spár   v ploše jednotlivě do 200 m2, z drobných kostek nebo odseků, kladených do lože z kameniva těženého, škváry nebo strusky</t>
  </si>
  <si>
    <t>m2</t>
  </si>
  <si>
    <t>822-1</t>
  </si>
  <si>
    <t>Práce</t>
  </si>
  <si>
    <t>POL1_</t>
  </si>
  <si>
    <t>s přemístěním hmot na skládku na vzdálenost do 3 m nebo s naložením na dopravní prostředek</t>
  </si>
  <si>
    <t>SPI</t>
  </si>
  <si>
    <t>křižovatka : 139,30</t>
  </si>
  <si>
    <t>VV</t>
  </si>
  <si>
    <t>113106231R00</t>
  </si>
  <si>
    <t>Rozebrání vozovek a ploch s jakoukoliv výplní spár   v jakékoliv ploše, ze zámkové dlažky, kladených do lože z kameniva</t>
  </si>
  <si>
    <t>zámková nebo skladebná dl. - chodník : 362,10</t>
  </si>
  <si>
    <t>zámková nebo skladebná dl. - vozovka : 622,00</t>
  </si>
  <si>
    <t>113203111R00</t>
  </si>
  <si>
    <t>Vytrhání obrub z dlažebních kostek</t>
  </si>
  <si>
    <t>m</t>
  </si>
  <si>
    <t>s vybouráním lože, s přemístěním hmot na skládku na vzdálenost do 3 m nebo naložením na dopravní prostředek</t>
  </si>
  <si>
    <t>Vybourání stávajících obrub z drobných kostek.</t>
  </si>
  <si>
    <t>drobná kostka - 1řádek : 9,0*1</t>
  </si>
  <si>
    <t>drobná kostka - 2řádek : (33,4)*2</t>
  </si>
  <si>
    <t>odvodňovací proužek - drobná kostka - 4řádek : (105,0+105,0)*4</t>
  </si>
  <si>
    <t>199000002R00</t>
  </si>
  <si>
    <t>Poplatky za skládku horniny 1- 4, skupina 17 05 04 z Katalogu odpadů</t>
  </si>
  <si>
    <t>m3</t>
  </si>
  <si>
    <t>800-1</t>
  </si>
  <si>
    <t>Odkaz na mn. položky pořadí 5 : 56,17000</t>
  </si>
  <si>
    <t>123734OT0</t>
  </si>
  <si>
    <t>ODKOP PRO SPOD STAVBU SILNIC A ŽELEZNIC TŘ. I, ODVOZ DO 5KM</t>
  </si>
  <si>
    <t>M3</t>
  </si>
  <si>
    <t>Agregovaná položka</t>
  </si>
  <si>
    <t>POL2_</t>
  </si>
  <si>
    <t>Položka zahrnuje:</t>
  </si>
  <si>
    <t>- vodorovnou a svislou dopravu, přemístění, přeložení, manipulace s výkopkem</t>
  </si>
  <si>
    <t>- kompletní provedení vykopávky nezapažené i zapažené</t>
  </si>
  <si>
    <t>- ošetření výkopiště po celou dobu práce v něm vč. klimatických opatření</t>
  </si>
  <si>
    <t>- ztížení vykopávek v blízkosti podzemního vedení, konstrukcí a objektů vč. jejich dočasného zajištění</t>
  </si>
  <si>
    <t>- ztížení pod vodou, v okolí výbušnin, ve stísněných prostorech a pod.</t>
  </si>
  <si>
    <t>- příplatek za lepivost</t>
  </si>
  <si>
    <t>- těžení po vrstvách, pásech a po jiných nutných částech (figurách)</t>
  </si>
  <si>
    <t>- čerpání vody vč. čerpacích jímek, potrubí a pohotovostní čerpací soupravy (viz ustanovení k pol. 1151,2)</t>
  </si>
  <si>
    <t>- potřebné snížení hladiny podzemní vody</t>
  </si>
  <si>
    <t>- těžení a rozpojování jednotlivých balvanů</t>
  </si>
  <si>
    <t>- vytahování a nošení výkopku</t>
  </si>
  <si>
    <t>- svahování a přesvah. svahů do konečného tvaru, výměna hornin v podloží a v pláni znehodnocené klimatickými vlivy</t>
  </si>
  <si>
    <t>- ruční vykopávky, odstranění kořenů a napadávek</t>
  </si>
  <si>
    <t>- pažení, vzepření a rozepření vč. přepažování (vyjma pažení záporového a štětových stěn)</t>
  </si>
  <si>
    <t>- úpravu, ochranu a očištění dna, základové spáry, stěn a svahů</t>
  </si>
  <si>
    <t>- zhutnění podloží, případně i svahů vč. svahování</t>
  </si>
  <si>
    <t>- zřízení stupňů v podloží a lavic na svazích, není-li pro tyto práce zřízena samostatná položka</t>
  </si>
  <si>
    <t>- udržování výkopiště a jeho ochrana proti vodě</t>
  </si>
  <si>
    <t>- odvedení nebo obvedení vody v okolí výkopiště a ve výkopišti</t>
  </si>
  <si>
    <t>- třídění výkopku</t>
  </si>
  <si>
    <t>- veškeré pomocné konstrukce umožňující provedení vykopávky (příjezdy, sjezdy, nájezdy, lešení, podpěr. konstr., přemostění, zpevněné plochy, zakrytí a pod.)</t>
  </si>
  <si>
    <t>drť pod stáv. dlažbou, tl. 5 cm : 56,170</t>
  </si>
  <si>
    <t>564801111R00</t>
  </si>
  <si>
    <t>Podklad ze štěrkodrti s rozprostřením a zhutněním frakce 0-22 mm, tloušťka po zhutnění 30 mm</t>
  </si>
  <si>
    <t>Případné doplnění vrstvy ze ŠD.</t>
  </si>
  <si>
    <t>vozovka, chodník : 73,30</t>
  </si>
  <si>
    <t>596215068T00</t>
  </si>
  <si>
    <t>Příplatek za namáčení dlažby do pačoku, do MC</t>
  </si>
  <si>
    <t>Nanesení na podkladní vrstvu a namáčení dlažebních prvků.</t>
  </si>
  <si>
    <t>Odkaz na mn. položky pořadí 18 : 549,10000*2</t>
  </si>
  <si>
    <t>583424802R</t>
  </si>
  <si>
    <t>Kamenivo přírodní drcené; frakce 4,0 až 8,0 mm</t>
  </si>
  <si>
    <t>t</t>
  </si>
  <si>
    <t>SPCM</t>
  </si>
  <si>
    <t>Specifikace</t>
  </si>
  <si>
    <t>POL3_</t>
  </si>
  <si>
    <t>Pevnost kameniva nejméně 25 MPa!</t>
  </si>
  <si>
    <t>spotřeba 12 kg/m2/cm (rezerva 10 %)</t>
  </si>
  <si>
    <t>Lože: žul. deska 30x20/30/40: tl. 4-5 cm</t>
  </si>
  <si>
    <t>žul. desky 30x20/30/40x8 (12 kg/m2/cm) - ztratné 10% : ((549,10)*4*12/1000)*1,10</t>
  </si>
  <si>
    <t>585500630T1</t>
  </si>
  <si>
    <t>Drenážní malta   typu Sopro TRB 421</t>
  </si>
  <si>
    <t>kg</t>
  </si>
  <si>
    <t>spotřeba 4 kg/m2/cm (rezerva 5 %)</t>
  </si>
  <si>
    <t>žul. deska 30x20/30/40x8: tl. 4-5 cm</t>
  </si>
  <si>
    <t/>
  </si>
  <si>
    <t>Je-li v názvu položky v kontrolním rozpočtu nebo v soupisu prací uvedena obchodní značka jakéhokoliv materiálu, výrobku nebo technologie, má tento název pouze informativní charakter.</t>
  </si>
  <si>
    <t>Pro ocenění a následně pro realizaci je možné použít i jiný materiál, výrobek nebo technologii, se srovnatelnými nebo lepšími užitnými vlastnostmi, které odpovídají požadavkům dokumentace.</t>
  </si>
  <si>
    <t>žul. desky 30x20/30/40x8 - ztratné 5% : (549,10)*4*4*1,05</t>
  </si>
  <si>
    <t>585500630T2</t>
  </si>
  <si>
    <t>Adhézní pačok   typu Sopro HSF 748</t>
  </si>
  <si>
    <t>spotřeba 2 kg/m2 (rezerva 10 %)</t>
  </si>
  <si>
    <t>žul. desky 30x20/30/40x8 - ztratné 10% : (549,10)*2*2*1,10</t>
  </si>
  <si>
    <t>585500630T3</t>
  </si>
  <si>
    <t>Vysokopevnostní spárovací hmota   typu Sopro PFM HF 575</t>
  </si>
  <si>
    <t>spárování do 100% tl. dlažby; spotřeba dle typu dlažby (rezerva 5 %)</t>
  </si>
  <si>
    <t>žul. deska 30x20/30/40x8: 1,27 kg/m2/cm/cm</t>
  </si>
  <si>
    <t>žul. desky 30x20/30/40x8 - ztratné 5% : (1,27*8*(549,10))*1,05</t>
  </si>
  <si>
    <t>585500630T4</t>
  </si>
  <si>
    <t>Trvale pružný spárovací tmel - dilatace   typu Sopro PUD 682</t>
  </si>
  <si>
    <t>spotřeba 0,84 kg/6 m (spára 10x10 mm) (rezerva 5 %)</t>
  </si>
  <si>
    <t>vč. penetrace (typu Sopro PPU 683)</t>
  </si>
  <si>
    <t>dl. spáry 97,5 m, rozměr 15x20 mm : (3*(97,5/6))*1,05</t>
  </si>
  <si>
    <t>585500630T8</t>
  </si>
  <si>
    <t>Vyhlazovací prostředek pro vyhlazení spár   typu Sopro GM 026</t>
  </si>
  <si>
    <t xml:space="preserve">l     </t>
  </si>
  <si>
    <t>spotřeba 20 ml/m/(spára cca š. 10 mm) (rezerva 10 %)</t>
  </si>
  <si>
    <t>spára délky 97,5 m, š. 20 mm : (97,5*2*0,02)*1,10</t>
  </si>
  <si>
    <t>591211111R00</t>
  </si>
  <si>
    <t>Kladení dlažby z kostek drobných z kamene, do lože z kameniva těženého tloušťky 50 mm</t>
  </si>
  <si>
    <t>s provedením lože do 50 mm, s vyplněním spár, s dvojím beraněním a se smetením přebytečného materiálu na krajnici</t>
  </si>
  <si>
    <t>Kladení do drtě tl. 4 cm. Provedení dle PD.</t>
  </si>
  <si>
    <t>vozovka : 349,30</t>
  </si>
  <si>
    <t>596215049R00</t>
  </si>
  <si>
    <t>Kladení zámkové dlažby do drtě příplatek za více tvarů dlažby tloušťky 80 mm</t>
  </si>
  <si>
    <t>s provedením lože z kameniva drceného, s vyplněním spár, s dvojitým hutněním a se smetením přebytečného materiálu na krajnici. S dodáním hmot pro lože a výplň spár.</t>
  </si>
  <si>
    <t>549,10+228,00</t>
  </si>
  <si>
    <t>596415040R00</t>
  </si>
  <si>
    <t>Kladení dlažby z kamenných desek do drtě tloušťka dlažby 80 mm, tloušťka lože 40 mm</t>
  </si>
  <si>
    <t>s provedením lože z kameniva drceného, s vyplněním spár, s dvojitým hutněním vibrováním, a se smetením přebytečného materiálu na krajnici. S dodáním hmot pro lože a výplň spár.</t>
  </si>
  <si>
    <t>chodník - žul. desky 30x20/30/40x8 : 228,00</t>
  </si>
  <si>
    <t>596491113R00</t>
  </si>
  <si>
    <t>Řezání kamenné dlažby tloušťky 80 mm</t>
  </si>
  <si>
    <t>Řezání kamenné desky.</t>
  </si>
  <si>
    <t>Odkaz na mn. položky pořadí 16 : 228,00000*0,03</t>
  </si>
  <si>
    <t>Odkaz na mn. položky pořadí 18 : 549,10000*0,03</t>
  </si>
  <si>
    <t>Začátek provozního součtu</t>
  </si>
  <si>
    <t xml:space="preserve">  odhad 3 % z cel. plochy : </t>
  </si>
  <si>
    <t>Konec provozního součtu</t>
  </si>
  <si>
    <t>591141111T01</t>
  </si>
  <si>
    <t>Kladení kamenné dlažby, lože z drenážní malty tl. 4 cm</t>
  </si>
  <si>
    <t>S provedením lože z drenážní malty.</t>
  </si>
  <si>
    <t>V položce nejsou zakalkulovány náklady na:</t>
  </si>
  <si>
    <t>- dodání kamenné dlažby</t>
  </si>
  <si>
    <t>- dodání hmot pro lože a materiálu na výplň spár</t>
  </si>
  <si>
    <t>- řezání kamenné dlažby</t>
  </si>
  <si>
    <t>žul. desky 30x20/30/40x8 : 549,10</t>
  </si>
  <si>
    <t>596141111HT00</t>
  </si>
  <si>
    <t>Kladení dlažby z kamenné mozaiky jednobarevné, lože ze zavlhlého betonu tl. 60 mm</t>
  </si>
  <si>
    <t>Kladení do zavlhlého betonu tl. 6 cm. Provedení dle PD.</t>
  </si>
  <si>
    <t>mozaika 6x6x6 : 82,60</t>
  </si>
  <si>
    <t>596415061HT01</t>
  </si>
  <si>
    <t>Kladení kamenné dlažby tl. 14 cm do drtě tl. 4 cm</t>
  </si>
  <si>
    <t>UVL : 10,70</t>
  </si>
  <si>
    <t>lemování : 7,80</t>
  </si>
  <si>
    <t>58380056R</t>
  </si>
  <si>
    <t>Dlažba kamenná typ: mozaika; žulová; štípaná; rozměr: 40 až 60 mm</t>
  </si>
  <si>
    <t>Dle Standard povrchů MPR Brno: B.2.3 a) Mozaika 60/60/60 boky řezané, horní a spodní strana štípaná.</t>
  </si>
  <si>
    <t>podél fasády - ztratné 1% : (82,60)*1,01</t>
  </si>
  <si>
    <t>58380129R</t>
  </si>
  <si>
    <t>Dlažba kamenná typ: kostka; žulová; štípaná; rozměr: 100 až 120 mm</t>
  </si>
  <si>
    <t>Dle Standard povrchů MPR Brno: B.2.3 b) Drobná kostka 80-120/80-120 štípaná.</t>
  </si>
  <si>
    <t>vozovka - ztratné 1% : ((349,30)/4)*1,01</t>
  </si>
  <si>
    <t>58381327HT</t>
  </si>
  <si>
    <t>Deska dlažební žulová řezaná tl. 140 mm, umělá vodicí linie</t>
  </si>
  <si>
    <t>Žulová dlažba s drážkami - umělá vodicí linie; roz. 40x40 cm, tl. 14 cm.</t>
  </si>
  <si>
    <t>Dle Standard povrchů MPR Brno: B.2.6 b) Žulová dlažba s drážkami.</t>
  </si>
  <si>
    <t>UVL - ztratné 3% : 10,70*1,03</t>
  </si>
  <si>
    <t>58381328HT</t>
  </si>
  <si>
    <t>Deska dlažební žulová řezaná tl. 140 mm, lemování hmatné dlažby</t>
  </si>
  <si>
    <t>Žulová dlažba - lemování hlatné dlažby; lem v šíři 30 cm, tl. 14 cm.</t>
  </si>
  <si>
    <t>Dle Standard povrchů MPR Brno: C.5 Bezbariérové úpravy.</t>
  </si>
  <si>
    <t>lemování - ztratné 3% : 7,80*1,03</t>
  </si>
  <si>
    <t>58381346T</t>
  </si>
  <si>
    <t>Deska dlažební žulová tryskaná tl. 80 mm</t>
  </si>
  <si>
    <t>Žulová kostka dlažební velká s řezaným a tryskaným povrchem; roz. 30x20/30/40 cm, tl. 8 cm. Strany řezané, horní strana tryskaná.</t>
  </si>
  <si>
    <t>Dle Standard povrchů MPR Brno: B.2.2 a) Dlažební desky kamenné - tl. 8 cm.</t>
  </si>
  <si>
    <t>chodník - ztratné 3% : 228,00*1,03</t>
  </si>
  <si>
    <t>vozovka - ztratné 3% : 549,10*1,03</t>
  </si>
  <si>
    <t>622490000R0P</t>
  </si>
  <si>
    <t>Ev. oprava vnější omítky nebo zapravení zídky</t>
  </si>
  <si>
    <t>Zapravení přilehlých omítek, zídek - 30 %. Provedení dle PD.</t>
  </si>
  <si>
    <t>délka*výška*30 % (odhad) : 190,0*0,5*0,3</t>
  </si>
  <si>
    <t>62845    OA0-HT</t>
  </si>
  <si>
    <t>Spárování dlažby, spárovací maltou</t>
  </si>
  <si>
    <t>Položka vč. prací a specifikací zahrnutých pro pol. č. 62845OA0 kromě nákladů na dodání vysokopevnostní spárovací hmoty.</t>
  </si>
  <si>
    <t>Provedení dle PD.</t>
  </si>
  <si>
    <t>Odkaz na mn. položky pořadí 18 : 549,10000</t>
  </si>
  <si>
    <t>89921OT0</t>
  </si>
  <si>
    <t>VÝŠKOVÁ ÚPRAVA POKLOPŮ</t>
  </si>
  <si>
    <t>KUS</t>
  </si>
  <si>
    <t>- všechny nutné práce a materiály pro zvýšení nebo snížení zařízení (včetně nutné úpravy stávajícího povrchu vozovky nebo chodníku)</t>
  </si>
  <si>
    <t>poklop - kanalizace : 9</t>
  </si>
  <si>
    <t>89922OT0</t>
  </si>
  <si>
    <t>VÝŠKOVÁ ÚPRAVA MŘÍŽÍ</t>
  </si>
  <si>
    <t>89923OT0</t>
  </si>
  <si>
    <t>VÝŠKOVÁ ÚPRAVA KRYCÍCH HRNCŮ</t>
  </si>
  <si>
    <t>šoupě a hydrant : 3</t>
  </si>
  <si>
    <t>911317115T00</t>
  </si>
  <si>
    <t>Řezání dilatační spáry hl. 0-150 mm po 6-8 m</t>
  </si>
  <si>
    <t>7,5 m, 5x : 7,5*5</t>
  </si>
  <si>
    <t>10,0 m, 3x : 10,0*3</t>
  </si>
  <si>
    <t>3,0 m, 10x : 3,0*10</t>
  </si>
  <si>
    <t>917161111HT00</t>
  </si>
  <si>
    <t>Osazení lež. obrub.kamen. s opěrou, lože z betonu prostého</t>
  </si>
  <si>
    <t>Použití třídy betonu dle PD a ČSN 73 6131, tab. 12.</t>
  </si>
  <si>
    <t>(168,7)*0,9901</t>
  </si>
  <si>
    <t xml:space="preserve">  odečtení ztratného (1 %) : 100/101</t>
  </si>
  <si>
    <t>919722211T00</t>
  </si>
  <si>
    <t>Zalití dilatační spáry trvale pružným spárovacím tmelem</t>
  </si>
  <si>
    <t>Odkaz na mn. položky pořadí 31 : 97,50000</t>
  </si>
  <si>
    <t>58380373R</t>
  </si>
  <si>
    <t>obrubník kamenný přímý; materiálová skupina I/2 (žula); š = 150 mm; h = 250 mm; l = 500 až 1 500 mm</t>
  </si>
  <si>
    <t>žulový obr. - ztratné 1% : 167*1,01</t>
  </si>
  <si>
    <t>113109412R00</t>
  </si>
  <si>
    <t>Odstranění podkladů nebo krytů z betonu prostého, v ploše jednotlivě nad 50 m2, tloušťka vrstvy 120 mm</t>
  </si>
  <si>
    <t>Rozebrání dlažeb z mozaiky uložené do betonového lože s naložením na dopravní prostředek. Bourání dlažební mozaiky včetně lože.</t>
  </si>
  <si>
    <t>Mozaika tl. 6 cm, lože tl. 6 cm</t>
  </si>
  <si>
    <t>mozaika - chodník : 6,30</t>
  </si>
  <si>
    <t>113153114R00</t>
  </si>
  <si>
    <t>Odstranění podkladu, krytu frézováním povrch betonový, plochy do 500 m2 na jednom objektu nebo při provádění pruhu šířky do  750 mm, tloušťky 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</si>
  <si>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</si>
  <si>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pro osazení vodicí linie : 18,50</t>
  </si>
  <si>
    <t>113153150R00</t>
  </si>
  <si>
    <t>Odstranění podkladu, krytu frézováním povrch betonový, plochy do 500 m2 na jednom objektu nebo při provádění pruhu šířky do  750 mm, tloušťky 150 mm</t>
  </si>
  <si>
    <t>pro osazení obrub : 83,50</t>
  </si>
  <si>
    <t>979990021R00</t>
  </si>
  <si>
    <t>Poplatek za skládku suti - směs betonu a cihel vč. odvozu na skládku a uložení</t>
  </si>
  <si>
    <t>Uložení a poplatek na nejbližší řízené skládce.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</si>
  <si>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</si>
  <si>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</si>
  <si>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</si>
  <si>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Odkaz na mn. položky pořadí 3 : 915,80000</t>
  </si>
  <si>
    <t>979054441R00</t>
  </si>
  <si>
    <t xml:space="preserve">Očištění vybouraných obrubníků, dlaždic dlaždic, desek nebo tvarovek s původním vyplněním spár kamenivem těženým </t>
  </si>
  <si>
    <t>Odkaz na mn. položky pořadí 2 : 984,10000</t>
  </si>
  <si>
    <t>979071121R00</t>
  </si>
  <si>
    <t xml:space="preserve">Očištění vybouraných dlažebních kostek drobných,  s původním vyplněním spár kamenivem těženým  </t>
  </si>
  <si>
    <t>od spojovacího materiálu, s uložením očištěných kostek na skládku, s odklizením odpadových hmot na hromady a s odklizením vybouraných kostek na vzdálenost do 3 m</t>
  </si>
  <si>
    <t>Odkaz na mn. položky pořadí 1 : 139,30000</t>
  </si>
  <si>
    <t>979071122R00</t>
  </si>
  <si>
    <t>Očištění vybouraných dlažebních kostek drobných, s původním vyplněním spár živicí nebo cementovou maltou</t>
  </si>
  <si>
    <t>Odkaz na mn. položky pořadí 35 : 6,30000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</si>
  <si>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</si>
  <si>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</si>
  <si>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</si>
  <si>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</si>
  <si>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</si>
  <si>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713131130R00</t>
  </si>
  <si>
    <t>Montáž tepelné izolace stěn vložením do nosné rámové konstrukce</t>
  </si>
  <si>
    <t>800-713</t>
  </si>
  <si>
    <t>Odkaz na mn. položky pořadí 45 : 550,00504*0,109091</t>
  </si>
  <si>
    <t xml:space="preserve">  šířka 12 cm*odečtení ztratného (10 %) : 0,12*0,90909090</t>
  </si>
  <si>
    <t>28375329R</t>
  </si>
  <si>
    <t>páska dilatační extrudovaný PE; š = 120 mm; tl. 5 mm; l = 50 000 mm</t>
  </si>
  <si>
    <t>10 % rezerva : 250,0*2*1,10</t>
  </si>
  <si>
    <t>979082213R00</t>
  </si>
  <si>
    <t>Vodorovná doprava suti po suchu bez naložení, ale se složením a hrubým urovnáním na vzdálenost do 1 km</t>
  </si>
  <si>
    <t>Vodorovná doprava suti a vybouraných hmot s vyložením.</t>
  </si>
  <si>
    <t>354,600</t>
  </si>
  <si>
    <t>979082219R00</t>
  </si>
  <si>
    <t>Vodorovná doprava suti po suchu příplatek k ceně za každý další i započatý 1 km přes 1 km</t>
  </si>
  <si>
    <t>celkem 6 km : 5*354,600</t>
  </si>
  <si>
    <t>979990101T00</t>
  </si>
  <si>
    <t>Poplatek za skládku suti</t>
  </si>
  <si>
    <t>Uložení na skládce vytěženého materiálu BKOM a.s. předepsaným způsobem nebo uložení a poplatek na nejbližší řízené skládce.</t>
  </si>
  <si>
    <t>Odkaz na mn. položky pořadí 46 : 354,60000</t>
  </si>
  <si>
    <t>JKSO:</t>
  </si>
  <si>
    <t>822.27</t>
  </si>
  <si>
    <t>komunikace místní III. třídy</t>
  </si>
  <si>
    <t>JKSO</t>
  </si>
  <si>
    <t xml:space="preserve"> m2</t>
  </si>
  <si>
    <t>kryt (materiál konstrukce krytu) dlážděný</t>
  </si>
  <si>
    <t>JKSOChar</t>
  </si>
  <si>
    <t>rekonstrukce a modernizace objektu s opravou</t>
  </si>
  <si>
    <t>JKSOAkce</t>
  </si>
  <si>
    <t>93753</t>
  </si>
  <si>
    <t>MOBILIÁŘ - KOVOVÉ KOŠE NA ODPADKY</t>
  </si>
  <si>
    <t>OTSKP 25</t>
  </si>
  <si>
    <t>D+M. Provedení dle PD.</t>
  </si>
  <si>
    <t>- montáž, osazení a dodávku kompletního zařízení, dle PD</t>
  </si>
  <si>
    <t>- mimostavništní a vnitrostaveništní dopravu</t>
  </si>
  <si>
    <t>- nezbytné zemní práce a základové konstrukce</t>
  </si>
  <si>
    <t>- předepsanou povrchovou úpravu (nátěry a pod.)</t>
  </si>
  <si>
    <t>966124112HT01</t>
  </si>
  <si>
    <t>Dmtž stávajícího odpadkového koše vč. zemních prací, odvozu a likvidace</t>
  </si>
  <si>
    <t xml:space="preserve">ks    </t>
  </si>
  <si>
    <t>Odpadkový koš bude demontován a odvezen a uložen na skládku investora, resp. nejbližší řízenou skládku.</t>
  </si>
  <si>
    <t>dvojkoš : 1</t>
  </si>
  <si>
    <t>815.94</t>
  </si>
  <si>
    <t>přístřešky, kiosky apod. pro různé účely</t>
  </si>
  <si>
    <t xml:space="preserve"> m3</t>
  </si>
  <si>
    <t>svislá nosná konstrukce kovová</t>
  </si>
  <si>
    <t>novostavba objektu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</si>
</sst>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0" fontId="18" fillId="0" borderId="0" xfId="0" applyFont="1" applyAlignment="1">
      <alignment horizontal="center" vertical="top" shrinkToFit="1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1" fillId="0" borderId="0" xfId="0" applyNumberFormat="1" applyFont="1" applyAlignment="1">
      <alignment horizontal="center" vertical="top" wrapText="1" shrinkToFit="1"/>
    </xf>
    <xf numFmtId="165" fontId="21" fillId="0" borderId="0" xfId="0" applyNumberFormat="1" applyFont="1" applyAlignment="1">
      <alignment vertical="top" wrapText="1" shrinkToFit="1"/>
    </xf>
    <xf numFmtId="165" fontId="20" fillId="0" borderId="0" xfId="0" quotePrefix="1" applyNumberFormat="1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165" fontId="21" fillId="0" borderId="0" xfId="0" applyNumberFormat="1" applyFont="1" applyAlignment="1">
      <alignment horizontal="left" vertical="top" wrapText="1"/>
    </xf>
    <xf numFmtId="165" fontId="21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2019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93" t="s">
        <v>39</v>
      </c>
      <c r="B2" s="193"/>
      <c r="C2" s="193"/>
      <c r="D2" s="193"/>
      <c r="E2" s="193"/>
      <c r="F2" s="193"/>
      <c r="G2" s="193"/>
    </row>
  </sheetData>
  <sheetProtection algorithmName="SHA-512" hashValue="s6uswNFb1DJeOY3SfE4ydFH0dvS/emll33svohRFJU/BGMl3D/hZDeMlJgM/Q9RZhL2XbsgRKxLFe8sfpG753Q==" saltValue="sWH5Q5TtEXCV47zFdHTBt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B18" sqref="A18:XFD1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36</v>
      </c>
      <c r="B1" s="227" t="s">
        <v>41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5">
      <c r="A2" s="2"/>
      <c r="B2" s="72" t="s">
        <v>22</v>
      </c>
      <c r="C2" s="73"/>
      <c r="D2" s="74" t="s">
        <v>43</v>
      </c>
      <c r="E2" s="233" t="s">
        <v>44</v>
      </c>
      <c r="F2" s="234"/>
      <c r="G2" s="234"/>
      <c r="H2" s="234"/>
      <c r="I2" s="234"/>
      <c r="J2" s="235"/>
      <c r="O2" s="1"/>
    </row>
    <row r="3" spans="1:15" ht="27" hidden="1" customHeight="1" x14ac:dyDescent="0.25">
      <c r="A3" s="2"/>
      <c r="B3" s="75"/>
      <c r="C3" s="73"/>
      <c r="D3" s="76"/>
      <c r="E3" s="236"/>
      <c r="F3" s="237"/>
      <c r="G3" s="237"/>
      <c r="H3" s="237"/>
      <c r="I3" s="237"/>
      <c r="J3" s="238"/>
    </row>
    <row r="4" spans="1:15" ht="23.25" customHeight="1" x14ac:dyDescent="0.25">
      <c r="A4" s="2"/>
      <c r="B4" s="77"/>
      <c r="C4" s="78"/>
      <c r="D4" s="79"/>
      <c r="E4" s="217"/>
      <c r="F4" s="217"/>
      <c r="G4" s="217"/>
      <c r="H4" s="217"/>
      <c r="I4" s="217"/>
      <c r="J4" s="218"/>
    </row>
    <row r="5" spans="1:15" ht="24" customHeight="1" x14ac:dyDescent="0.25">
      <c r="A5" s="2"/>
      <c r="B5" s="30" t="s">
        <v>42</v>
      </c>
      <c r="D5" s="221" t="s">
        <v>45</v>
      </c>
      <c r="E5" s="222"/>
      <c r="F5" s="222"/>
      <c r="G5" s="222"/>
      <c r="H5" s="18" t="s">
        <v>40</v>
      </c>
      <c r="I5" s="82" t="s">
        <v>49</v>
      </c>
      <c r="J5" s="8"/>
    </row>
    <row r="6" spans="1:15" ht="15.75" customHeight="1" x14ac:dyDescent="0.25">
      <c r="A6" s="2"/>
      <c r="B6" s="27"/>
      <c r="C6" s="52"/>
      <c r="D6" s="223" t="s">
        <v>46</v>
      </c>
      <c r="E6" s="224"/>
      <c r="F6" s="224"/>
      <c r="G6" s="224"/>
      <c r="H6" s="18" t="s">
        <v>34</v>
      </c>
      <c r="I6" s="82" t="s">
        <v>50</v>
      </c>
      <c r="J6" s="8"/>
    </row>
    <row r="7" spans="1:15" ht="15.75" customHeight="1" x14ac:dyDescent="0.25">
      <c r="A7" s="2"/>
      <c r="B7" s="28"/>
      <c r="C7" s="53"/>
      <c r="D7" s="81" t="s">
        <v>48</v>
      </c>
      <c r="E7" s="225" t="s">
        <v>47</v>
      </c>
      <c r="F7" s="226"/>
      <c r="G7" s="226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80" t="s">
        <v>51</v>
      </c>
      <c r="H8" s="18" t="s">
        <v>40</v>
      </c>
      <c r="I8" s="82" t="s">
        <v>55</v>
      </c>
      <c r="J8" s="8"/>
    </row>
    <row r="9" spans="1:15" ht="15.75" hidden="1" customHeight="1" x14ac:dyDescent="0.25">
      <c r="A9" s="2"/>
      <c r="B9" s="2"/>
      <c r="D9" s="80" t="s">
        <v>52</v>
      </c>
      <c r="H9" s="18" t="s">
        <v>34</v>
      </c>
      <c r="I9" s="82" t="s">
        <v>56</v>
      </c>
      <c r="J9" s="8"/>
    </row>
    <row r="10" spans="1:15" ht="15.75" hidden="1" customHeight="1" x14ac:dyDescent="0.25">
      <c r="A10" s="2"/>
      <c r="B10" s="34"/>
      <c r="C10" s="53"/>
      <c r="D10" s="81" t="s">
        <v>54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240"/>
      <c r="E11" s="240"/>
      <c r="F11" s="240"/>
      <c r="G11" s="240"/>
      <c r="H11" s="18" t="s">
        <v>40</v>
      </c>
      <c r="I11" s="84"/>
      <c r="J11" s="8"/>
    </row>
    <row r="12" spans="1:15" ht="15.75" customHeight="1" x14ac:dyDescent="0.25">
      <c r="A12" s="2"/>
      <c r="B12" s="27"/>
      <c r="C12" s="52"/>
      <c r="D12" s="216"/>
      <c r="E12" s="216"/>
      <c r="F12" s="216"/>
      <c r="G12" s="216"/>
      <c r="H12" s="18" t="s">
        <v>34</v>
      </c>
      <c r="I12" s="84"/>
      <c r="J12" s="8"/>
    </row>
    <row r="13" spans="1:15" ht="15.75" customHeight="1" x14ac:dyDescent="0.25">
      <c r="A13" s="2"/>
      <c r="B13" s="28"/>
      <c r="C13" s="53"/>
      <c r="D13" s="85"/>
      <c r="E13" s="219"/>
      <c r="F13" s="220"/>
      <c r="G13" s="220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239"/>
      <c r="F15" s="239"/>
      <c r="G15" s="241"/>
      <c r="H15" s="241"/>
      <c r="I15" s="241" t="s">
        <v>29</v>
      </c>
      <c r="J15" s="242"/>
    </row>
    <row r="16" spans="1:15" ht="23.25" customHeight="1" x14ac:dyDescent="0.25">
      <c r="A16" s="142" t="s">
        <v>24</v>
      </c>
      <c r="B16" s="37" t="s">
        <v>24</v>
      </c>
      <c r="C16" s="58"/>
      <c r="D16" s="59"/>
      <c r="E16" s="205"/>
      <c r="F16" s="206"/>
      <c r="G16" s="205"/>
      <c r="H16" s="206"/>
      <c r="I16" s="205">
        <f>SUMIF(F61:F75,A16,I61:I75)+SUMIF(F61:F75,"PSU",I61:I75)</f>
        <v>0</v>
      </c>
      <c r="J16" s="207"/>
    </row>
    <row r="17" spans="1:10" ht="23.25" customHeight="1" x14ac:dyDescent="0.25">
      <c r="A17" s="142" t="s">
        <v>25</v>
      </c>
      <c r="B17" s="37" t="s">
        <v>25</v>
      </c>
      <c r="C17" s="58"/>
      <c r="D17" s="59"/>
      <c r="E17" s="205"/>
      <c r="F17" s="206"/>
      <c r="G17" s="205"/>
      <c r="H17" s="206"/>
      <c r="I17" s="205">
        <f>SUMIF(F61:F75,A17,I61:I75)</f>
        <v>0</v>
      </c>
      <c r="J17" s="207"/>
    </row>
    <row r="18" spans="1:10" ht="23.25" hidden="1" customHeight="1" x14ac:dyDescent="0.25">
      <c r="A18" s="142" t="s">
        <v>26</v>
      </c>
      <c r="B18" s="37" t="s">
        <v>26</v>
      </c>
      <c r="C18" s="58"/>
      <c r="D18" s="59"/>
      <c r="E18" s="205"/>
      <c r="F18" s="206"/>
      <c r="G18" s="205"/>
      <c r="H18" s="206"/>
      <c r="I18" s="205">
        <f>SUMIF(F61:F75,A18,I61:I75)</f>
        <v>0</v>
      </c>
      <c r="J18" s="207"/>
    </row>
    <row r="19" spans="1:10" ht="23.25" customHeight="1" x14ac:dyDescent="0.25">
      <c r="A19" s="142" t="s">
        <v>107</v>
      </c>
      <c r="B19" s="37" t="s">
        <v>27</v>
      </c>
      <c r="C19" s="58"/>
      <c r="D19" s="59"/>
      <c r="E19" s="205"/>
      <c r="F19" s="206"/>
      <c r="G19" s="205"/>
      <c r="H19" s="206"/>
      <c r="I19" s="205">
        <f>SUMIF(F61:F75,A19,I61:I75)</f>
        <v>0</v>
      </c>
      <c r="J19" s="207"/>
    </row>
    <row r="20" spans="1:10" ht="23.25" customHeight="1" x14ac:dyDescent="0.25">
      <c r="A20" s="142" t="s">
        <v>108</v>
      </c>
      <c r="B20" s="37" t="s">
        <v>28</v>
      </c>
      <c r="C20" s="58"/>
      <c r="D20" s="59"/>
      <c r="E20" s="205"/>
      <c r="F20" s="206"/>
      <c r="G20" s="205"/>
      <c r="H20" s="206"/>
      <c r="I20" s="205">
        <f>SUMIF(F61:F75,A20,I61:I75)</f>
        <v>0</v>
      </c>
      <c r="J20" s="207"/>
    </row>
    <row r="21" spans="1:10" ht="23.25" customHeight="1" x14ac:dyDescent="0.25">
      <c r="A21" s="2"/>
      <c r="B21" s="47" t="s">
        <v>29</v>
      </c>
      <c r="C21" s="60"/>
      <c r="D21" s="61"/>
      <c r="E21" s="208"/>
      <c r="F21" s="243"/>
      <c r="G21" s="208"/>
      <c r="H21" s="243"/>
      <c r="I21" s="208">
        <f>SUM(I16:J20)</f>
        <v>0</v>
      </c>
      <c r="J21" s="209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/>
      <c r="B23" s="37" t="s">
        <v>12</v>
      </c>
      <c r="C23" s="58"/>
      <c r="D23" s="59"/>
      <c r="E23" s="63">
        <v>12</v>
      </c>
      <c r="F23" s="38" t="s">
        <v>0</v>
      </c>
      <c r="G23" s="203">
        <f>ZakladDPHSniVypocet</f>
        <v>0</v>
      </c>
      <c r="H23" s="204"/>
      <c r="I23" s="204"/>
      <c r="J23" s="39" t="str">
        <f t="shared" ref="J23:J28" si="0">Mena</f>
        <v>CZK</v>
      </c>
    </row>
    <row r="24" spans="1:10" ht="23.25" hidden="1" customHeight="1" x14ac:dyDescent="0.25">
      <c r="A24" s="2"/>
      <c r="B24" s="37" t="s">
        <v>13</v>
      </c>
      <c r="C24" s="58"/>
      <c r="D24" s="59"/>
      <c r="E24" s="63">
        <f>SazbaDPH1</f>
        <v>12</v>
      </c>
      <c r="F24" s="38" t="s">
        <v>0</v>
      </c>
      <c r="G24" s="201">
        <f>I23*E23/100</f>
        <v>0</v>
      </c>
      <c r="H24" s="202"/>
      <c r="I24" s="202"/>
      <c r="J24" s="39" t="str">
        <f t="shared" si="0"/>
        <v>CZK</v>
      </c>
    </row>
    <row r="25" spans="1:10" ht="23.25" customHeight="1" x14ac:dyDescent="0.25">
      <c r="A25" s="2"/>
      <c r="B25" s="37" t="s">
        <v>14</v>
      </c>
      <c r="C25" s="58"/>
      <c r="D25" s="59"/>
      <c r="E25" s="63">
        <v>21</v>
      </c>
      <c r="F25" s="38" t="s">
        <v>0</v>
      </c>
      <c r="G25" s="203">
        <f>ZakladDPHZaklVypocet</f>
        <v>0</v>
      </c>
      <c r="H25" s="204"/>
      <c r="I25" s="204"/>
      <c r="J25" s="39" t="str">
        <f t="shared" si="0"/>
        <v>CZK</v>
      </c>
    </row>
    <row r="26" spans="1:10" ht="23.25" hidden="1" customHeight="1" x14ac:dyDescent="0.25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30">
        <f>I25*E25/100</f>
        <v>0</v>
      </c>
      <c r="H26" s="231"/>
      <c r="I26" s="231"/>
      <c r="J26" s="36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32">
        <f>CenaCelkemBezDPH-(ZakladDPHSni+ZakladDPHZakl)</f>
        <v>0</v>
      </c>
      <c r="H27" s="232"/>
      <c r="I27" s="232"/>
      <c r="J27" s="40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5" t="s">
        <v>23</v>
      </c>
      <c r="C28" s="116"/>
      <c r="D28" s="116"/>
      <c r="E28" s="117"/>
      <c r="F28" s="118"/>
      <c r="G28" s="211">
        <f>A27</f>
        <v>0</v>
      </c>
      <c r="H28" s="211"/>
      <c r="I28" s="211"/>
      <c r="J28" s="119" t="str">
        <f t="shared" si="0"/>
        <v>CZK</v>
      </c>
    </row>
    <row r="29" spans="1:10" ht="27.75" hidden="1" customHeight="1" thickBot="1" x14ac:dyDescent="0.3">
      <c r="A29" s="2"/>
      <c r="B29" s="115" t="s">
        <v>35</v>
      </c>
      <c r="C29" s="120"/>
      <c r="D29" s="120"/>
      <c r="E29" s="120"/>
      <c r="F29" s="121"/>
      <c r="G29" s="210">
        <f>ZakladDPHSni+DPHSni+ZakladDPHZakl+DPHZakl+Zaokrouhleni</f>
        <v>0</v>
      </c>
      <c r="H29" s="210"/>
      <c r="I29" s="210"/>
      <c r="J29" s="122" t="s">
        <v>69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212"/>
      <c r="E34" s="213"/>
      <c r="G34" s="214"/>
      <c r="H34" s="215"/>
      <c r="I34" s="215"/>
      <c r="J34" s="24"/>
    </row>
    <row r="35" spans="1:10" ht="12.75" customHeight="1" x14ac:dyDescent="0.25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5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5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5">
      <c r="A39" s="87">
        <v>1</v>
      </c>
      <c r="B39" s="98" t="s">
        <v>57</v>
      </c>
      <c r="C39" s="196"/>
      <c r="D39" s="196"/>
      <c r="E39" s="196"/>
      <c r="F39" s="99">
        <f>'00 00.01 Naklady'!AE53+'SO 101 101.02 Pol'!AE226+'SO 102 102.01 Pol'!AE24</f>
        <v>0</v>
      </c>
      <c r="G39" s="100">
        <f>'00 00.01 Naklady'!AF53+'SO 101 101.02 Pol'!AF226+'SO 102 102.01 Pol'!AF24</f>
        <v>0</v>
      </c>
      <c r="H39" s="101"/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customHeight="1" x14ac:dyDescent="0.25">
      <c r="A40" s="87">
        <v>2</v>
      </c>
      <c r="B40" s="104"/>
      <c r="C40" s="197" t="s">
        <v>58</v>
      </c>
      <c r="D40" s="197"/>
      <c r="E40" s="197"/>
      <c r="F40" s="105">
        <f>'00 00.01 Naklady'!AE53</f>
        <v>0</v>
      </c>
      <c r="G40" s="106">
        <f>'00 00.01 Naklady'!AF53</f>
        <v>0</v>
      </c>
      <c r="H40" s="106"/>
      <c r="I40" s="107">
        <f>F40+G40+H40</f>
        <v>0</v>
      </c>
      <c r="J40" s="108" t="str">
        <f>IF(_xlfn.SINGLE(CenaCelkemVypocet)=0,"",I40/_xlfn.SINGLE(CenaCelkemVypocet)*100)</f>
        <v/>
      </c>
    </row>
    <row r="41" spans="1:10" ht="25.5" customHeight="1" x14ac:dyDescent="0.25">
      <c r="A41" s="87">
        <v>3</v>
      </c>
      <c r="B41" s="109" t="s">
        <v>59</v>
      </c>
      <c r="C41" s="196" t="s">
        <v>60</v>
      </c>
      <c r="D41" s="196"/>
      <c r="E41" s="196"/>
      <c r="F41" s="110">
        <f>'00 00.01 Naklady'!AE53</f>
        <v>0</v>
      </c>
      <c r="G41" s="101">
        <f>'00 00.01 Naklady'!AF53</f>
        <v>0</v>
      </c>
      <c r="H41" s="101"/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customHeight="1" x14ac:dyDescent="0.25">
      <c r="A42" s="87">
        <v>2</v>
      </c>
      <c r="B42" s="104"/>
      <c r="C42" s="197" t="s">
        <v>61</v>
      </c>
      <c r="D42" s="197"/>
      <c r="E42" s="197"/>
      <c r="F42" s="105"/>
      <c r="G42" s="106"/>
      <c r="H42" s="106"/>
      <c r="I42" s="107"/>
      <c r="J42" s="108"/>
    </row>
    <row r="43" spans="1:10" ht="25.5" customHeight="1" x14ac:dyDescent="0.25">
      <c r="A43" s="87">
        <v>2</v>
      </c>
      <c r="B43" s="104" t="s">
        <v>62</v>
      </c>
      <c r="C43" s="197" t="s">
        <v>63</v>
      </c>
      <c r="D43" s="197"/>
      <c r="E43" s="197"/>
      <c r="F43" s="105">
        <f>'SO 101 101.02 Pol'!AE226</f>
        <v>0</v>
      </c>
      <c r="G43" s="106">
        <f>'SO 101 101.02 Pol'!AF226</f>
        <v>0</v>
      </c>
      <c r="H43" s="106"/>
      <c r="I43" s="107">
        <f>F43+G43+H43</f>
        <v>0</v>
      </c>
      <c r="J43" s="108" t="str">
        <f>IF(_xlfn.SINGLE(CenaCelkemVypocet)=0,"",I43/_xlfn.SINGLE(CenaCelkemVypocet)*100)</f>
        <v/>
      </c>
    </row>
    <row r="44" spans="1:10" ht="25.5" customHeight="1" x14ac:dyDescent="0.25">
      <c r="A44" s="87">
        <v>3</v>
      </c>
      <c r="B44" s="109" t="s">
        <v>64</v>
      </c>
      <c r="C44" s="196" t="s">
        <v>63</v>
      </c>
      <c r="D44" s="196"/>
      <c r="E44" s="196"/>
      <c r="F44" s="110">
        <f>'SO 101 101.02 Pol'!AE226</f>
        <v>0</v>
      </c>
      <c r="G44" s="101">
        <f>'SO 101 101.02 Pol'!AF226</f>
        <v>0</v>
      </c>
      <c r="H44" s="101"/>
      <c r="I44" s="102">
        <f>F44+G44+H44</f>
        <v>0</v>
      </c>
      <c r="J44" s="103" t="str">
        <f>IF(_xlfn.SINGLE(CenaCelkemVypocet)=0,"",I44/_xlfn.SINGLE(CenaCelkemVypocet)*100)</f>
        <v/>
      </c>
    </row>
    <row r="45" spans="1:10" ht="25.5" customHeight="1" x14ac:dyDescent="0.25">
      <c r="A45" s="87">
        <v>2</v>
      </c>
      <c r="B45" s="104" t="s">
        <v>65</v>
      </c>
      <c r="C45" s="197" t="s">
        <v>66</v>
      </c>
      <c r="D45" s="197"/>
      <c r="E45" s="197"/>
      <c r="F45" s="105">
        <f>'SO 102 102.01 Pol'!AE24</f>
        <v>0</v>
      </c>
      <c r="G45" s="106">
        <f>'SO 102 102.01 Pol'!AF24</f>
        <v>0</v>
      </c>
      <c r="H45" s="106"/>
      <c r="I45" s="107">
        <f>F45+G45+H45</f>
        <v>0</v>
      </c>
      <c r="J45" s="108" t="str">
        <f>IF(_xlfn.SINGLE(CenaCelkemVypocet)=0,"",I45/_xlfn.SINGLE(CenaCelkemVypocet)*100)</f>
        <v/>
      </c>
    </row>
    <row r="46" spans="1:10" ht="25.5" customHeight="1" x14ac:dyDescent="0.25">
      <c r="A46" s="87">
        <v>3</v>
      </c>
      <c r="B46" s="109" t="s">
        <v>67</v>
      </c>
      <c r="C46" s="196" t="s">
        <v>66</v>
      </c>
      <c r="D46" s="196"/>
      <c r="E46" s="196"/>
      <c r="F46" s="110">
        <f>'SO 102 102.01 Pol'!AE24</f>
        <v>0</v>
      </c>
      <c r="G46" s="101">
        <f>'SO 102 102.01 Pol'!AF24</f>
        <v>0</v>
      </c>
      <c r="H46" s="101"/>
      <c r="I46" s="102">
        <f>F46+G46+H46</f>
        <v>0</v>
      </c>
      <c r="J46" s="103" t="str">
        <f>IF(_xlfn.SINGLE(CenaCelkemVypocet)=0,"",I46/_xlfn.SINGLE(CenaCelkemVypocet)*100)</f>
        <v/>
      </c>
    </row>
    <row r="47" spans="1:10" ht="25.5" customHeight="1" x14ac:dyDescent="0.25">
      <c r="A47" s="87"/>
      <c r="B47" s="198" t="s">
        <v>68</v>
      </c>
      <c r="C47" s="199"/>
      <c r="D47" s="199"/>
      <c r="E47" s="199"/>
      <c r="F47" s="111">
        <f>SUMIF(A39:A46,"=1",F39:F46)</f>
        <v>0</v>
      </c>
      <c r="G47" s="112">
        <f>SUMIF(A39:A46,"=1",G39:G46)</f>
        <v>0</v>
      </c>
      <c r="H47" s="112">
        <f>SUMIF(A39:A46,"=1",H39:H46)</f>
        <v>0</v>
      </c>
      <c r="I47" s="113">
        <f>SUMIF(A39:A46,"=1",I39:I46)</f>
        <v>0</v>
      </c>
      <c r="J47" s="114">
        <f>SUMIF(A39:A46,"=1",J39:J46)</f>
        <v>0</v>
      </c>
    </row>
    <row r="49" spans="1:10" x14ac:dyDescent="0.25">
      <c r="A49" t="s">
        <v>70</v>
      </c>
      <c r="B49" t="s">
        <v>71</v>
      </c>
    </row>
    <row r="50" spans="1:10" x14ac:dyDescent="0.25">
      <c r="A50" t="s">
        <v>72</v>
      </c>
      <c r="B50" t="s">
        <v>73</v>
      </c>
    </row>
    <row r="51" spans="1:10" x14ac:dyDescent="0.25">
      <c r="A51" t="s">
        <v>74</v>
      </c>
      <c r="B51" t="s">
        <v>75</v>
      </c>
    </row>
    <row r="52" spans="1:10" x14ac:dyDescent="0.25">
      <c r="A52" t="s">
        <v>72</v>
      </c>
      <c r="B52" t="s">
        <v>76</v>
      </c>
    </row>
    <row r="53" spans="1:10" x14ac:dyDescent="0.25">
      <c r="A53" t="s">
        <v>74</v>
      </c>
      <c r="B53" t="s">
        <v>77</v>
      </c>
    </row>
    <row r="54" spans="1:10" x14ac:dyDescent="0.25">
      <c r="A54" t="s">
        <v>72</v>
      </c>
      <c r="B54" t="s">
        <v>78</v>
      </c>
    </row>
    <row r="55" spans="1:10" x14ac:dyDescent="0.25">
      <c r="A55" t="s">
        <v>74</v>
      </c>
      <c r="B55" t="s">
        <v>79</v>
      </c>
    </row>
    <row r="58" spans="1:10" ht="15.6" x14ac:dyDescent="0.3">
      <c r="B58" s="123" t="s">
        <v>80</v>
      </c>
    </row>
    <row r="60" spans="1:10" ht="25.5" customHeight="1" x14ac:dyDescent="0.25">
      <c r="A60" s="125"/>
      <c r="B60" s="128" t="s">
        <v>17</v>
      </c>
      <c r="C60" s="128" t="s">
        <v>5</v>
      </c>
      <c r="D60" s="129"/>
      <c r="E60" s="129"/>
      <c r="F60" s="130" t="s">
        <v>81</v>
      </c>
      <c r="G60" s="130"/>
      <c r="H60" s="130"/>
      <c r="I60" s="130" t="s">
        <v>29</v>
      </c>
      <c r="J60" s="130" t="s">
        <v>0</v>
      </c>
    </row>
    <row r="61" spans="1:10" ht="36.75" customHeight="1" x14ac:dyDescent="0.25">
      <c r="A61" s="126"/>
      <c r="B61" s="131" t="s">
        <v>82</v>
      </c>
      <c r="C61" s="194" t="s">
        <v>83</v>
      </c>
      <c r="D61" s="195"/>
      <c r="E61" s="195"/>
      <c r="F61" s="138" t="s">
        <v>24</v>
      </c>
      <c r="G61" s="139"/>
      <c r="H61" s="139"/>
      <c r="I61" s="139">
        <f>'SO 101 101.02 Pol'!G8</f>
        <v>0</v>
      </c>
      <c r="J61" s="135" t="str">
        <f>IF(I76=0,"",I61/I76*100)</f>
        <v/>
      </c>
    </row>
    <row r="62" spans="1:10" ht="36.75" customHeight="1" x14ac:dyDescent="0.25">
      <c r="A62" s="126"/>
      <c r="B62" s="131" t="s">
        <v>84</v>
      </c>
      <c r="C62" s="194" t="s">
        <v>63</v>
      </c>
      <c r="D62" s="195"/>
      <c r="E62" s="195"/>
      <c r="F62" s="138" t="s">
        <v>24</v>
      </c>
      <c r="G62" s="139"/>
      <c r="H62" s="139"/>
      <c r="I62" s="139">
        <f>'SO 101 101.02 Pol'!G48</f>
        <v>0</v>
      </c>
      <c r="J62" s="135" t="str">
        <f>IF(I76=0,"",I62/I76*100)</f>
        <v/>
      </c>
    </row>
    <row r="63" spans="1:10" ht="36.75" customHeight="1" x14ac:dyDescent="0.25">
      <c r="A63" s="126"/>
      <c r="B63" s="131" t="s">
        <v>85</v>
      </c>
      <c r="C63" s="194" t="s">
        <v>86</v>
      </c>
      <c r="D63" s="195"/>
      <c r="E63" s="195"/>
      <c r="F63" s="138" t="s">
        <v>24</v>
      </c>
      <c r="G63" s="139"/>
      <c r="H63" s="139"/>
      <c r="I63" s="139">
        <f>'SO 101 101.02 Pol'!G94</f>
        <v>0</v>
      </c>
      <c r="J63" s="135" t="str">
        <f>IF(I76=0,"",I63/I76*100)</f>
        <v/>
      </c>
    </row>
    <row r="64" spans="1:10" ht="36.75" customHeight="1" x14ac:dyDescent="0.25">
      <c r="A64" s="126"/>
      <c r="B64" s="131" t="s">
        <v>87</v>
      </c>
      <c r="C64" s="194" t="s">
        <v>88</v>
      </c>
      <c r="D64" s="195"/>
      <c r="E64" s="195"/>
      <c r="F64" s="138" t="s">
        <v>24</v>
      </c>
      <c r="G64" s="139"/>
      <c r="H64" s="139"/>
      <c r="I64" s="139">
        <f>'SO 101 101.02 Pol'!G144</f>
        <v>0</v>
      </c>
      <c r="J64" s="135" t="str">
        <f>IF(I76=0,"",I64/I76*100)</f>
        <v/>
      </c>
    </row>
    <row r="65" spans="1:10" ht="36.75" customHeight="1" x14ac:dyDescent="0.25">
      <c r="A65" s="126"/>
      <c r="B65" s="131" t="s">
        <v>89</v>
      </c>
      <c r="C65" s="194" t="s">
        <v>90</v>
      </c>
      <c r="D65" s="195"/>
      <c r="E65" s="195"/>
      <c r="F65" s="138" t="s">
        <v>24</v>
      </c>
      <c r="G65" s="139"/>
      <c r="H65" s="139"/>
      <c r="I65" s="139">
        <f>'SO 101 101.02 Pol'!G152</f>
        <v>0</v>
      </c>
      <c r="J65" s="135" t="str">
        <f>IF(I76=0,"",I65/I76*100)</f>
        <v/>
      </c>
    </row>
    <row r="66" spans="1:10" ht="36.75" customHeight="1" x14ac:dyDescent="0.25">
      <c r="A66" s="126"/>
      <c r="B66" s="131" t="s">
        <v>91</v>
      </c>
      <c r="C66" s="194" t="s">
        <v>92</v>
      </c>
      <c r="D66" s="195"/>
      <c r="E66" s="195"/>
      <c r="F66" s="138" t="s">
        <v>24</v>
      </c>
      <c r="G66" s="139"/>
      <c r="H66" s="139"/>
      <c r="I66" s="139">
        <f>'SO 101 101.02 Pol'!G164</f>
        <v>0</v>
      </c>
      <c r="J66" s="135" t="str">
        <f>IF(I76=0,"",I66/I76*100)</f>
        <v/>
      </c>
    </row>
    <row r="67" spans="1:10" ht="36.75" customHeight="1" x14ac:dyDescent="0.25">
      <c r="A67" s="126"/>
      <c r="B67" s="131" t="s">
        <v>93</v>
      </c>
      <c r="C67" s="194" t="s">
        <v>94</v>
      </c>
      <c r="D67" s="195"/>
      <c r="E67" s="195"/>
      <c r="F67" s="138" t="s">
        <v>24</v>
      </c>
      <c r="G67" s="139"/>
      <c r="H67" s="139"/>
      <c r="I67" s="139">
        <f>'SO 102 102.01 Pol'!G8</f>
        <v>0</v>
      </c>
      <c r="J67" s="135" t="str">
        <f>IF(I76=0,"",I67/I76*100)</f>
        <v/>
      </c>
    </row>
    <row r="68" spans="1:10" ht="36.75" customHeight="1" x14ac:dyDescent="0.25">
      <c r="A68" s="126"/>
      <c r="B68" s="131" t="s">
        <v>95</v>
      </c>
      <c r="C68" s="194" t="s">
        <v>96</v>
      </c>
      <c r="D68" s="195"/>
      <c r="E68" s="195"/>
      <c r="F68" s="138" t="s">
        <v>24</v>
      </c>
      <c r="G68" s="139"/>
      <c r="H68" s="139"/>
      <c r="I68" s="139">
        <f>'SO 102 102.01 Pol'!G19</f>
        <v>0</v>
      </c>
      <c r="J68" s="135" t="str">
        <f>IF(I76=0,"",I68/I76*100)</f>
        <v/>
      </c>
    </row>
    <row r="69" spans="1:10" ht="36.75" customHeight="1" x14ac:dyDescent="0.25">
      <c r="A69" s="126"/>
      <c r="B69" s="131" t="s">
        <v>97</v>
      </c>
      <c r="C69" s="194" t="s">
        <v>98</v>
      </c>
      <c r="D69" s="195"/>
      <c r="E69" s="195"/>
      <c r="F69" s="138" t="s">
        <v>24</v>
      </c>
      <c r="G69" s="139"/>
      <c r="H69" s="139"/>
      <c r="I69" s="139">
        <f>'SO 101 101.02 Pol'!G179</f>
        <v>0</v>
      </c>
      <c r="J69" s="135" t="str">
        <f>IF(I76=0,"",I69/I76*100)</f>
        <v/>
      </c>
    </row>
    <row r="70" spans="1:10" ht="36.75" customHeight="1" x14ac:dyDescent="0.25">
      <c r="A70" s="126"/>
      <c r="B70" s="131" t="s">
        <v>99</v>
      </c>
      <c r="C70" s="194" t="s">
        <v>100</v>
      </c>
      <c r="D70" s="195"/>
      <c r="E70" s="195"/>
      <c r="F70" s="138" t="s">
        <v>24</v>
      </c>
      <c r="G70" s="139"/>
      <c r="H70" s="139"/>
      <c r="I70" s="139">
        <f>'SO 101 101.02 Pol'!G192</f>
        <v>0</v>
      </c>
      <c r="J70" s="135" t="str">
        <f>IF(I76=0,"",I70/I76*100)</f>
        <v/>
      </c>
    </row>
    <row r="71" spans="1:10" ht="36.75" customHeight="1" x14ac:dyDescent="0.25">
      <c r="A71" s="126"/>
      <c r="B71" s="131" t="s">
        <v>101</v>
      </c>
      <c r="C71" s="194" t="s">
        <v>102</v>
      </c>
      <c r="D71" s="195"/>
      <c r="E71" s="195"/>
      <c r="F71" s="138" t="s">
        <v>24</v>
      </c>
      <c r="G71" s="139"/>
      <c r="H71" s="139"/>
      <c r="I71" s="139">
        <f>'SO 101 101.02 Pol'!G205</f>
        <v>0</v>
      </c>
      <c r="J71" s="135" t="str">
        <f>IF(I76=0,"",I71/I76*100)</f>
        <v/>
      </c>
    </row>
    <row r="72" spans="1:10" ht="36.75" customHeight="1" x14ac:dyDescent="0.25">
      <c r="A72" s="126"/>
      <c r="B72" s="131" t="s">
        <v>103</v>
      </c>
      <c r="C72" s="194" t="s">
        <v>104</v>
      </c>
      <c r="D72" s="195"/>
      <c r="E72" s="195"/>
      <c r="F72" s="138" t="s">
        <v>25</v>
      </c>
      <c r="G72" s="139"/>
      <c r="H72" s="139"/>
      <c r="I72" s="139">
        <f>'SO 101 101.02 Pol'!G208</f>
        <v>0</v>
      </c>
      <c r="J72" s="135" t="str">
        <f>IF(I76=0,"",I72/I76*100)</f>
        <v/>
      </c>
    </row>
    <row r="73" spans="1:10" ht="36.75" customHeight="1" x14ac:dyDescent="0.25">
      <c r="A73" s="126"/>
      <c r="B73" s="131" t="s">
        <v>105</v>
      </c>
      <c r="C73" s="194" t="s">
        <v>100</v>
      </c>
      <c r="D73" s="195"/>
      <c r="E73" s="195"/>
      <c r="F73" s="138" t="s">
        <v>106</v>
      </c>
      <c r="G73" s="139"/>
      <c r="H73" s="139"/>
      <c r="I73" s="139">
        <f>'SO 101 101.02 Pol'!G216</f>
        <v>0</v>
      </c>
      <c r="J73" s="135" t="str">
        <f>IF(I76=0,"",I73/I76*100)</f>
        <v/>
      </c>
    </row>
    <row r="74" spans="1:10" ht="36.75" customHeight="1" x14ac:dyDescent="0.25">
      <c r="A74" s="126"/>
      <c r="B74" s="131" t="s">
        <v>107</v>
      </c>
      <c r="C74" s="194" t="s">
        <v>27</v>
      </c>
      <c r="D74" s="195"/>
      <c r="E74" s="195"/>
      <c r="F74" s="138" t="s">
        <v>107</v>
      </c>
      <c r="G74" s="139"/>
      <c r="H74" s="139"/>
      <c r="I74" s="139">
        <f>'00 00.01 Naklady'!G8</f>
        <v>0</v>
      </c>
      <c r="J74" s="135" t="str">
        <f>IF(I76=0,"",I74/I76*100)</f>
        <v/>
      </c>
    </row>
    <row r="75" spans="1:10" ht="36.75" customHeight="1" x14ac:dyDescent="0.25">
      <c r="A75" s="126"/>
      <c r="B75" s="131" t="s">
        <v>108</v>
      </c>
      <c r="C75" s="194" t="s">
        <v>28</v>
      </c>
      <c r="D75" s="195"/>
      <c r="E75" s="195"/>
      <c r="F75" s="138" t="s">
        <v>108</v>
      </c>
      <c r="G75" s="139"/>
      <c r="H75" s="139"/>
      <c r="I75" s="139">
        <f>'00 00.01 Naklady'!G24</f>
        <v>0</v>
      </c>
      <c r="J75" s="135" t="str">
        <f>IF(I76=0,"",I75/I76*100)</f>
        <v/>
      </c>
    </row>
    <row r="76" spans="1:10" ht="25.5" customHeight="1" x14ac:dyDescent="0.25">
      <c r="A76" s="127"/>
      <c r="B76" s="132" t="s">
        <v>1</v>
      </c>
      <c r="C76" s="133"/>
      <c r="D76" s="134"/>
      <c r="E76" s="134"/>
      <c r="F76" s="140"/>
      <c r="G76" s="141"/>
      <c r="H76" s="141"/>
      <c r="I76" s="141">
        <f>SUM(I61:I75)</f>
        <v>0</v>
      </c>
      <c r="J76" s="136">
        <f>SUM(J61:J75)</f>
        <v>0</v>
      </c>
    </row>
    <row r="77" spans="1:10" x14ac:dyDescent="0.25">
      <c r="F77" s="86"/>
      <c r="G77" s="86"/>
      <c r="H77" s="86"/>
      <c r="I77" s="86"/>
      <c r="J77" s="137"/>
    </row>
    <row r="78" spans="1:10" x14ac:dyDescent="0.25">
      <c r="F78" s="86"/>
      <c r="G78" s="86"/>
      <c r="H78" s="86"/>
      <c r="I78" s="86"/>
      <c r="J78" s="137"/>
    </row>
    <row r="79" spans="1:10" x14ac:dyDescent="0.25">
      <c r="F79" s="86"/>
      <c r="G79" s="86"/>
      <c r="H79" s="86"/>
      <c r="I79" s="86"/>
      <c r="J79" s="137"/>
    </row>
  </sheetData>
  <sheetProtection algorithmName="SHA-512" hashValue="Sm921791jQcCKZgQ5YzgfGrszLku6/lMWJvhd/HYIOEjG9t3DKC1gsiHVo5OqZsP6+BEjoeo8tTn9N+rEXtKng==" saltValue="RZtWyETcD4l/XjLyVzdH7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C46:E46"/>
    <mergeCell ref="B47:E47"/>
    <mergeCell ref="C61:E61"/>
    <mergeCell ref="C62:E62"/>
    <mergeCell ref="C63:E63"/>
    <mergeCell ref="C64:E64"/>
    <mergeCell ref="C65:E65"/>
    <mergeCell ref="C66:E66"/>
    <mergeCell ref="C72:E72"/>
    <mergeCell ref="C73:E73"/>
    <mergeCell ref="C74:E74"/>
    <mergeCell ref="C75:E75"/>
    <mergeCell ref="C67:E67"/>
    <mergeCell ref="C68:E68"/>
    <mergeCell ref="C69:E69"/>
    <mergeCell ref="C70:E70"/>
    <mergeCell ref="C71:E7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4" t="s">
        <v>6</v>
      </c>
      <c r="B1" s="244"/>
      <c r="C1" s="245"/>
      <c r="D1" s="244"/>
      <c r="E1" s="244"/>
      <c r="F1" s="244"/>
      <c r="G1" s="244"/>
    </row>
    <row r="2" spans="1:7" ht="24.9" customHeight="1" x14ac:dyDescent="0.25">
      <c r="A2" s="49" t="s">
        <v>7</v>
      </c>
      <c r="B2" s="48"/>
      <c r="C2" s="246"/>
      <c r="D2" s="246"/>
      <c r="E2" s="246"/>
      <c r="F2" s="246"/>
      <c r="G2" s="247"/>
    </row>
    <row r="3" spans="1:7" ht="24.9" customHeight="1" x14ac:dyDescent="0.25">
      <c r="A3" s="49" t="s">
        <v>8</v>
      </c>
      <c r="B3" s="48"/>
      <c r="C3" s="246"/>
      <c r="D3" s="246"/>
      <c r="E3" s="246"/>
      <c r="F3" s="246"/>
      <c r="G3" s="247"/>
    </row>
    <row r="4" spans="1:7" ht="24.9" customHeight="1" x14ac:dyDescent="0.25">
      <c r="A4" s="49" t="s">
        <v>9</v>
      </c>
      <c r="B4" s="48"/>
      <c r="C4" s="246"/>
      <c r="D4" s="246"/>
      <c r="E4" s="246"/>
      <c r="F4" s="246"/>
      <c r="G4" s="247"/>
    </row>
    <row r="5" spans="1:7" x14ac:dyDescent="0.25">
      <c r="B5" s="4"/>
      <c r="C5" s="5"/>
      <c r="D5" s="6"/>
    </row>
  </sheetData>
  <sheetProtection algorithmName="SHA-512" hashValue="1pQ0sEc7ds3vOnPV61mrRQBJer26RK0lSVhol4Q9Vq72gUo3WJT/xZ4ZZguTvYTGH8SExsGe6ALsW4fIGSZaiw==" saltValue="JA6TRAWscBSDFRt6Ircx6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4E3A7-C9D7-4B0A-AB2B-F10337FB9F6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24" customWidth="1"/>
    <col min="3" max="3" width="63.33203125" style="12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2" t="s">
        <v>109</v>
      </c>
      <c r="B1" s="252"/>
      <c r="C1" s="252"/>
      <c r="D1" s="252"/>
      <c r="E1" s="252"/>
      <c r="F1" s="252"/>
      <c r="G1" s="252"/>
      <c r="AG1" t="s">
        <v>110</v>
      </c>
    </row>
    <row r="2" spans="1:60" ht="25.05" customHeight="1" x14ac:dyDescent="0.25">
      <c r="A2" s="49" t="s">
        <v>7</v>
      </c>
      <c r="B2" s="48" t="s">
        <v>43</v>
      </c>
      <c r="C2" s="253" t="s">
        <v>44</v>
      </c>
      <c r="D2" s="254"/>
      <c r="E2" s="254"/>
      <c r="F2" s="254"/>
      <c r="G2" s="255"/>
      <c r="AG2" t="s">
        <v>111</v>
      </c>
    </row>
    <row r="3" spans="1:60" ht="25.05" customHeight="1" x14ac:dyDescent="0.25">
      <c r="A3" s="49" t="s">
        <v>8</v>
      </c>
      <c r="B3" s="48" t="s">
        <v>112</v>
      </c>
      <c r="C3" s="253" t="s">
        <v>60</v>
      </c>
      <c r="D3" s="254"/>
      <c r="E3" s="254"/>
      <c r="F3" s="254"/>
      <c r="G3" s="255"/>
      <c r="AC3" s="124" t="s">
        <v>113</v>
      </c>
      <c r="AG3" t="s">
        <v>114</v>
      </c>
    </row>
    <row r="4" spans="1:60" ht="25.05" customHeight="1" x14ac:dyDescent="0.25">
      <c r="A4" s="143" t="s">
        <v>9</v>
      </c>
      <c r="B4" s="144" t="s">
        <v>59</v>
      </c>
      <c r="C4" s="256" t="s">
        <v>60</v>
      </c>
      <c r="D4" s="257"/>
      <c r="E4" s="257"/>
      <c r="F4" s="257"/>
      <c r="G4" s="258"/>
      <c r="AG4" t="s">
        <v>115</v>
      </c>
    </row>
    <row r="5" spans="1:60" x14ac:dyDescent="0.25">
      <c r="D5" s="10"/>
    </row>
    <row r="6" spans="1:60" ht="39.6" x14ac:dyDescent="0.25">
      <c r="A6" s="146" t="s">
        <v>116</v>
      </c>
      <c r="B6" s="148" t="s">
        <v>117</v>
      </c>
      <c r="C6" s="148" t="s">
        <v>118</v>
      </c>
      <c r="D6" s="147" t="s">
        <v>119</v>
      </c>
      <c r="E6" s="146" t="s">
        <v>120</v>
      </c>
      <c r="F6" s="145" t="s">
        <v>121</v>
      </c>
      <c r="G6" s="146" t="s">
        <v>29</v>
      </c>
      <c r="H6" s="149" t="s">
        <v>30</v>
      </c>
      <c r="I6" s="149" t="s">
        <v>122</v>
      </c>
      <c r="J6" s="149" t="s">
        <v>31</v>
      </c>
      <c r="K6" s="149" t="s">
        <v>123</v>
      </c>
      <c r="L6" s="149" t="s">
        <v>124</v>
      </c>
      <c r="M6" s="149" t="s">
        <v>125</v>
      </c>
      <c r="N6" s="149" t="s">
        <v>126</v>
      </c>
      <c r="O6" s="149" t="s">
        <v>127</v>
      </c>
      <c r="P6" s="149" t="s">
        <v>128</v>
      </c>
      <c r="Q6" s="149" t="s">
        <v>129</v>
      </c>
      <c r="R6" s="149" t="s">
        <v>130</v>
      </c>
      <c r="S6" s="149" t="s">
        <v>131</v>
      </c>
      <c r="T6" s="149" t="s">
        <v>132</v>
      </c>
      <c r="U6" s="149" t="s">
        <v>133</v>
      </c>
      <c r="V6" s="149" t="s">
        <v>134</v>
      </c>
      <c r="W6" s="149" t="s">
        <v>135</v>
      </c>
      <c r="X6" s="149" t="s">
        <v>136</v>
      </c>
      <c r="Y6" s="149" t="s">
        <v>137</v>
      </c>
    </row>
    <row r="7" spans="1:60" hidden="1" x14ac:dyDescent="0.25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5">
      <c r="A8" s="165" t="s">
        <v>138</v>
      </c>
      <c r="B8" s="166" t="s">
        <v>107</v>
      </c>
      <c r="C8" s="180" t="s">
        <v>27</v>
      </c>
      <c r="D8" s="167"/>
      <c r="E8" s="168"/>
      <c r="F8" s="169"/>
      <c r="G8" s="169">
        <f>SUMIF(AG9:AG23,"&lt;&gt;NOR",G9:G23)</f>
        <v>0</v>
      </c>
      <c r="H8" s="169"/>
      <c r="I8" s="169">
        <f>SUM(I9:I23)</f>
        <v>0</v>
      </c>
      <c r="J8" s="169"/>
      <c r="K8" s="169">
        <f>SUM(K9:K23)</f>
        <v>0</v>
      </c>
      <c r="L8" s="169"/>
      <c r="M8" s="169">
        <f>SUM(M9:M23)</f>
        <v>0</v>
      </c>
      <c r="N8" s="168"/>
      <c r="O8" s="168">
        <f>SUM(O9:O23)</f>
        <v>0</v>
      </c>
      <c r="P8" s="168"/>
      <c r="Q8" s="168">
        <f>SUM(Q9:Q23)</f>
        <v>0</v>
      </c>
      <c r="R8" s="169"/>
      <c r="S8" s="169"/>
      <c r="T8" s="170"/>
      <c r="U8" s="164"/>
      <c r="V8" s="164">
        <f>SUM(V9:V23)</f>
        <v>0</v>
      </c>
      <c r="W8" s="164"/>
      <c r="X8" s="164"/>
      <c r="Y8" s="164"/>
      <c r="AG8" t="s">
        <v>139</v>
      </c>
    </row>
    <row r="9" spans="1:60" outlineLevel="1" x14ac:dyDescent="0.25">
      <c r="A9" s="172">
        <v>1</v>
      </c>
      <c r="B9" s="173" t="s">
        <v>140</v>
      </c>
      <c r="C9" s="181" t="s">
        <v>141</v>
      </c>
      <c r="D9" s="174" t="s">
        <v>142</v>
      </c>
      <c r="E9" s="175">
        <v>1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143</v>
      </c>
      <c r="T9" s="178" t="s">
        <v>144</v>
      </c>
      <c r="U9" s="160">
        <v>0</v>
      </c>
      <c r="V9" s="160">
        <f>ROUND(E9*U9,2)</f>
        <v>0</v>
      </c>
      <c r="W9" s="160"/>
      <c r="X9" s="160" t="s">
        <v>145</v>
      </c>
      <c r="Y9" s="160" t="s">
        <v>146</v>
      </c>
      <c r="Z9" s="150"/>
      <c r="AA9" s="150"/>
      <c r="AB9" s="150"/>
      <c r="AC9" s="150"/>
      <c r="AD9" s="150"/>
      <c r="AE9" s="150"/>
      <c r="AF9" s="150"/>
      <c r="AG9" s="150" t="s">
        <v>147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41.4" outlineLevel="2" x14ac:dyDescent="0.25">
      <c r="A10" s="157"/>
      <c r="B10" s="158"/>
      <c r="C10" s="248" t="s">
        <v>148</v>
      </c>
      <c r="D10" s="249"/>
      <c r="E10" s="249"/>
      <c r="F10" s="249"/>
      <c r="G10" s="249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149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79" t="str">
        <f>C10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72">
        <v>2</v>
      </c>
      <c r="B11" s="173" t="s">
        <v>150</v>
      </c>
      <c r="C11" s="181" t="s">
        <v>151</v>
      </c>
      <c r="D11" s="174" t="s">
        <v>142</v>
      </c>
      <c r="E11" s="175">
        <v>1</v>
      </c>
      <c r="F11" s="176"/>
      <c r="G11" s="177">
        <f>ROUND(E11*F11,2)</f>
        <v>0</v>
      </c>
      <c r="H11" s="176"/>
      <c r="I11" s="177">
        <f>ROUND(E11*H11,2)</f>
        <v>0</v>
      </c>
      <c r="J11" s="176"/>
      <c r="K11" s="177">
        <f>ROUND(E11*J11,2)</f>
        <v>0</v>
      </c>
      <c r="L11" s="177">
        <v>21</v>
      </c>
      <c r="M11" s="177">
        <f>G11*(1+L11/100)</f>
        <v>0</v>
      </c>
      <c r="N11" s="175">
        <v>0</v>
      </c>
      <c r="O11" s="175">
        <f>ROUND(E11*N11,2)</f>
        <v>0</v>
      </c>
      <c r="P11" s="175">
        <v>0</v>
      </c>
      <c r="Q11" s="175">
        <f>ROUND(E11*P11,2)</f>
        <v>0</v>
      </c>
      <c r="R11" s="177"/>
      <c r="S11" s="177" t="s">
        <v>143</v>
      </c>
      <c r="T11" s="178" t="s">
        <v>144</v>
      </c>
      <c r="U11" s="160">
        <v>0</v>
      </c>
      <c r="V11" s="160">
        <f>ROUND(E11*U11,2)</f>
        <v>0</v>
      </c>
      <c r="W11" s="160"/>
      <c r="X11" s="160" t="s">
        <v>145</v>
      </c>
      <c r="Y11" s="160" t="s">
        <v>146</v>
      </c>
      <c r="Z11" s="150"/>
      <c r="AA11" s="150"/>
      <c r="AB11" s="150"/>
      <c r="AC11" s="150"/>
      <c r="AD11" s="150"/>
      <c r="AE11" s="150"/>
      <c r="AF11" s="150"/>
      <c r="AG11" s="150" t="s">
        <v>147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2" x14ac:dyDescent="0.25">
      <c r="A12" s="157"/>
      <c r="B12" s="158"/>
      <c r="C12" s="248" t="s">
        <v>203</v>
      </c>
      <c r="D12" s="249"/>
      <c r="E12" s="249"/>
      <c r="F12" s="249"/>
      <c r="G12" s="249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149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3" x14ac:dyDescent="0.25">
      <c r="A13" s="157"/>
      <c r="B13" s="158"/>
      <c r="C13" s="250" t="s">
        <v>152</v>
      </c>
      <c r="D13" s="251"/>
      <c r="E13" s="251"/>
      <c r="F13" s="251"/>
      <c r="G13" s="251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149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79" t="str">
        <f>C13</f>
        <v>Vyhotovení protokolu o vytyčení stavby se seznamem souřadnic vytyčených bodů a jejich polohopisnými (S-JTSK) a výškopisnými (Bpv) hodnotami.</v>
      </c>
      <c r="BB13" s="150"/>
      <c r="BC13" s="150"/>
      <c r="BD13" s="150"/>
      <c r="BE13" s="150"/>
      <c r="BF13" s="150"/>
      <c r="BG13" s="150"/>
      <c r="BH13" s="150"/>
    </row>
    <row r="14" spans="1:60" ht="21" outlineLevel="3" x14ac:dyDescent="0.25">
      <c r="A14" s="157"/>
      <c r="B14" s="158"/>
      <c r="C14" s="250" t="s">
        <v>204</v>
      </c>
      <c r="D14" s="251"/>
      <c r="E14" s="251"/>
      <c r="F14" s="251"/>
      <c r="G14" s="251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149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79" t="str">
        <f>C14</f>
        <v>Náklady na provedení skutečného zaměření stavby v rozsahu nezbytném pro zápis změny do katastru nemovitostí včetně vyhotovení geometrického plánu a předání údajů do DTM kraje formou GAD DTM.</v>
      </c>
      <c r="BB14" s="150"/>
      <c r="BC14" s="150"/>
      <c r="BD14" s="150"/>
      <c r="BE14" s="150"/>
      <c r="BF14" s="150"/>
      <c r="BG14" s="150"/>
      <c r="BH14" s="150"/>
    </row>
    <row r="15" spans="1:60" ht="21" outlineLevel="3" x14ac:dyDescent="0.25">
      <c r="A15" s="157"/>
      <c r="B15" s="158"/>
      <c r="C15" s="250" t="s">
        <v>153</v>
      </c>
      <c r="D15" s="251"/>
      <c r="E15" s="251"/>
      <c r="F15" s="251"/>
      <c r="G15" s="251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149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79" t="str">
        <f>C15</f>
        <v>Vyhotovení geodetické části dokumentace skutečného provedení stavby dle MP SÚ3200-01 (BKOM) – s dokladem o předání na OMI MMB a na BKOM.</v>
      </c>
      <c r="BB15" s="150"/>
      <c r="BC15" s="150"/>
      <c r="BD15" s="150"/>
      <c r="BE15" s="150"/>
      <c r="BF15" s="150"/>
      <c r="BG15" s="150"/>
      <c r="BH15" s="150"/>
    </row>
    <row r="16" spans="1:60" outlineLevel="3" x14ac:dyDescent="0.25">
      <c r="A16" s="157"/>
      <c r="B16" s="158"/>
      <c r="C16" s="250" t="s">
        <v>154</v>
      </c>
      <c r="D16" s="251"/>
      <c r="E16" s="251"/>
      <c r="F16" s="251"/>
      <c r="G16" s="251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149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72">
        <v>3</v>
      </c>
      <c r="B17" s="173" t="s">
        <v>155</v>
      </c>
      <c r="C17" s="181" t="s">
        <v>156</v>
      </c>
      <c r="D17" s="174" t="s">
        <v>142</v>
      </c>
      <c r="E17" s="175">
        <v>1</v>
      </c>
      <c r="F17" s="176"/>
      <c r="G17" s="177">
        <f>ROUND(E17*F17,2)</f>
        <v>0</v>
      </c>
      <c r="H17" s="176"/>
      <c r="I17" s="177">
        <f>ROUND(E17*H17,2)</f>
        <v>0</v>
      </c>
      <c r="J17" s="176"/>
      <c r="K17" s="177">
        <f>ROUND(E17*J17,2)</f>
        <v>0</v>
      </c>
      <c r="L17" s="177">
        <v>21</v>
      </c>
      <c r="M17" s="177">
        <f>G17*(1+L17/100)</f>
        <v>0</v>
      </c>
      <c r="N17" s="175">
        <v>0</v>
      </c>
      <c r="O17" s="175">
        <f>ROUND(E17*N17,2)</f>
        <v>0</v>
      </c>
      <c r="P17" s="175">
        <v>0</v>
      </c>
      <c r="Q17" s="175">
        <f>ROUND(E17*P17,2)</f>
        <v>0</v>
      </c>
      <c r="R17" s="177"/>
      <c r="S17" s="177" t="s">
        <v>143</v>
      </c>
      <c r="T17" s="178" t="s">
        <v>144</v>
      </c>
      <c r="U17" s="160">
        <v>0</v>
      </c>
      <c r="V17" s="160">
        <f>ROUND(E17*U17,2)</f>
        <v>0</v>
      </c>
      <c r="W17" s="160"/>
      <c r="X17" s="160" t="s">
        <v>145</v>
      </c>
      <c r="Y17" s="160" t="s">
        <v>146</v>
      </c>
      <c r="Z17" s="150"/>
      <c r="AA17" s="150"/>
      <c r="AB17" s="150"/>
      <c r="AC17" s="150"/>
      <c r="AD17" s="150"/>
      <c r="AE17" s="150"/>
      <c r="AF17" s="150"/>
      <c r="AG17" s="150" t="s">
        <v>147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2" x14ac:dyDescent="0.25">
      <c r="A18" s="157"/>
      <c r="B18" s="158"/>
      <c r="C18" s="248" t="s">
        <v>157</v>
      </c>
      <c r="D18" s="249"/>
      <c r="E18" s="249"/>
      <c r="F18" s="249"/>
      <c r="G18" s="249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149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79" t="str">
        <f>C18</f>
        <v>Zaměření a vytýčení stávajících inženýrských sítí v místě stavby z hlediska jejich ochrany při provádění stavby.</v>
      </c>
      <c r="BB18" s="150"/>
      <c r="BC18" s="150"/>
      <c r="BD18" s="150"/>
      <c r="BE18" s="150"/>
      <c r="BF18" s="150"/>
      <c r="BG18" s="150"/>
      <c r="BH18" s="150"/>
    </row>
    <row r="19" spans="1:60" outlineLevel="1" x14ac:dyDescent="0.25">
      <c r="A19" s="172">
        <v>4</v>
      </c>
      <c r="B19" s="173" t="s">
        <v>158</v>
      </c>
      <c r="C19" s="181" t="s">
        <v>159</v>
      </c>
      <c r="D19" s="174" t="s">
        <v>142</v>
      </c>
      <c r="E19" s="175">
        <v>1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7"/>
      <c r="S19" s="177" t="s">
        <v>143</v>
      </c>
      <c r="T19" s="178" t="s">
        <v>144</v>
      </c>
      <c r="U19" s="160">
        <v>0</v>
      </c>
      <c r="V19" s="160">
        <f>ROUND(E19*U19,2)</f>
        <v>0</v>
      </c>
      <c r="W19" s="160"/>
      <c r="X19" s="160" t="s">
        <v>145</v>
      </c>
      <c r="Y19" s="160" t="s">
        <v>146</v>
      </c>
      <c r="Z19" s="150"/>
      <c r="AA19" s="150"/>
      <c r="AB19" s="150"/>
      <c r="AC19" s="150"/>
      <c r="AD19" s="150"/>
      <c r="AE19" s="150"/>
      <c r="AF19" s="150"/>
      <c r="AG19" s="150" t="s">
        <v>147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2" x14ac:dyDescent="0.25">
      <c r="A20" s="157"/>
      <c r="B20" s="158"/>
      <c r="C20" s="248" t="s">
        <v>205</v>
      </c>
      <c r="D20" s="249"/>
      <c r="E20" s="249"/>
      <c r="F20" s="249"/>
      <c r="G20" s="249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149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ht="31.2" outlineLevel="3" x14ac:dyDescent="0.25">
      <c r="A21" s="157"/>
      <c r="B21" s="158"/>
      <c r="C21" s="250" t="s">
        <v>160</v>
      </c>
      <c r="D21" s="251"/>
      <c r="E21" s="251"/>
      <c r="F21" s="251"/>
      <c r="G21" s="251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149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79" t="str">
        <f>C21</f>
        <v>Vybudování: Náklady spojené se zřízením přípojek energií k objektům zařízení staveniště, vybudování případných měřících odběrných míst a zřízení, případná příprava území pro objekty zařízení staveniště, vlastní vybudování objektů zařízení staveniště a případné zřízení staveništní lávky pro zajištění přístupů a provozu během výstavby (délka lávky v závislosti na přemostění jednotlivých výkopů a výkopových rýh).</v>
      </c>
      <c r="BB21" s="150"/>
      <c r="BC21" s="150"/>
      <c r="BD21" s="150"/>
      <c r="BE21" s="150"/>
      <c r="BF21" s="150"/>
      <c r="BG21" s="150"/>
      <c r="BH21" s="150"/>
    </row>
    <row r="22" spans="1:60" ht="31.2" outlineLevel="3" x14ac:dyDescent="0.25">
      <c r="A22" s="157"/>
      <c r="B22" s="158"/>
      <c r="C22" s="250" t="s">
        <v>161</v>
      </c>
      <c r="D22" s="251"/>
      <c r="E22" s="251"/>
      <c r="F22" s="251"/>
      <c r="G22" s="251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149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79" t="str">
        <f>C22</f>
        <v>Provoz: Náklady na vybavení objektů zařízení staveniště, ostraha staveniště,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2" s="150"/>
      <c r="BC22" s="150"/>
      <c r="BD22" s="150"/>
      <c r="BE22" s="150"/>
      <c r="BF22" s="150"/>
      <c r="BG22" s="150"/>
      <c r="BH22" s="150"/>
    </row>
    <row r="23" spans="1:60" ht="21" outlineLevel="3" x14ac:dyDescent="0.25">
      <c r="A23" s="157"/>
      <c r="B23" s="158"/>
      <c r="C23" s="250" t="s">
        <v>162</v>
      </c>
      <c r="D23" s="251"/>
      <c r="E23" s="251"/>
      <c r="F23" s="251"/>
      <c r="G23" s="251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149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79" t="str">
        <f>C23</f>
        <v>Odstranění: Odstranění objektů zařízení staveniště včetně přípojek energií a jejich odvoz. Položka zahrnuje i náklady na úpravu povrchů po odstranění zařízení staveniště a úklid ploch, na kterých bylo zařízení staveniště provozováno a případné odstranění staveništní lávky.</v>
      </c>
      <c r="BB23" s="150"/>
      <c r="BC23" s="150"/>
      <c r="BD23" s="150"/>
      <c r="BE23" s="150"/>
      <c r="BF23" s="150"/>
      <c r="BG23" s="150"/>
      <c r="BH23" s="150"/>
    </row>
    <row r="24" spans="1:60" x14ac:dyDescent="0.25">
      <c r="A24" s="165" t="s">
        <v>138</v>
      </c>
      <c r="B24" s="166" t="s">
        <v>108</v>
      </c>
      <c r="C24" s="180" t="s">
        <v>28</v>
      </c>
      <c r="D24" s="167"/>
      <c r="E24" s="168"/>
      <c r="F24" s="169"/>
      <c r="G24" s="169">
        <f>SUMIF(AG25:AG51,"&lt;&gt;NOR",G25:G51)</f>
        <v>0</v>
      </c>
      <c r="H24" s="169"/>
      <c r="I24" s="169">
        <f>SUM(I25:I51)</f>
        <v>0</v>
      </c>
      <c r="J24" s="169"/>
      <c r="K24" s="169">
        <f>SUM(K25:K51)</f>
        <v>0</v>
      </c>
      <c r="L24" s="169"/>
      <c r="M24" s="169">
        <f>SUM(M25:M51)</f>
        <v>0</v>
      </c>
      <c r="N24" s="168"/>
      <c r="O24" s="168">
        <f>SUM(O25:O51)</f>
        <v>0</v>
      </c>
      <c r="P24" s="168"/>
      <c r="Q24" s="168">
        <f>SUM(Q25:Q51)</f>
        <v>0</v>
      </c>
      <c r="R24" s="169"/>
      <c r="S24" s="169"/>
      <c r="T24" s="170"/>
      <c r="U24" s="164"/>
      <c r="V24" s="164">
        <f>SUM(V25:V51)</f>
        <v>0</v>
      </c>
      <c r="W24" s="164"/>
      <c r="X24" s="164"/>
      <c r="Y24" s="164"/>
      <c r="AG24" t="s">
        <v>139</v>
      </c>
    </row>
    <row r="25" spans="1:60" outlineLevel="1" x14ac:dyDescent="0.25">
      <c r="A25" s="172">
        <v>5</v>
      </c>
      <c r="B25" s="173" t="s">
        <v>163</v>
      </c>
      <c r="C25" s="181" t="s">
        <v>164</v>
      </c>
      <c r="D25" s="174" t="s">
        <v>142</v>
      </c>
      <c r="E25" s="175">
        <v>1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7"/>
      <c r="S25" s="177" t="s">
        <v>143</v>
      </c>
      <c r="T25" s="178" t="s">
        <v>144</v>
      </c>
      <c r="U25" s="160">
        <v>0</v>
      </c>
      <c r="V25" s="160">
        <f>ROUND(E25*U25,2)</f>
        <v>0</v>
      </c>
      <c r="W25" s="160"/>
      <c r="X25" s="160" t="s">
        <v>145</v>
      </c>
      <c r="Y25" s="160" t="s">
        <v>146</v>
      </c>
      <c r="Z25" s="150"/>
      <c r="AA25" s="150"/>
      <c r="AB25" s="150"/>
      <c r="AC25" s="150"/>
      <c r="AD25" s="150"/>
      <c r="AE25" s="150"/>
      <c r="AF25" s="150"/>
      <c r="AG25" s="150" t="s">
        <v>147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31.2" outlineLevel="2" x14ac:dyDescent="0.25">
      <c r="A26" s="157"/>
      <c r="B26" s="158"/>
      <c r="C26" s="248" t="s">
        <v>165</v>
      </c>
      <c r="D26" s="249"/>
      <c r="E26" s="249"/>
      <c r="F26" s="249"/>
      <c r="G26" s="249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50"/>
      <c r="AA26" s="150"/>
      <c r="AB26" s="150"/>
      <c r="AC26" s="150"/>
      <c r="AD26" s="150"/>
      <c r="AE26" s="150"/>
      <c r="AF26" s="150"/>
      <c r="AG26" s="150" t="s">
        <v>149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79" t="str">
        <f>C26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6" s="150"/>
      <c r="BC26" s="150"/>
      <c r="BD26" s="150"/>
      <c r="BE26" s="150"/>
      <c r="BF26" s="150"/>
      <c r="BG26" s="150"/>
      <c r="BH26" s="150"/>
    </row>
    <row r="27" spans="1:60" outlineLevel="1" x14ac:dyDescent="0.25">
      <c r="A27" s="172">
        <v>6</v>
      </c>
      <c r="B27" s="173" t="s">
        <v>166</v>
      </c>
      <c r="C27" s="181" t="s">
        <v>167</v>
      </c>
      <c r="D27" s="174" t="s">
        <v>142</v>
      </c>
      <c r="E27" s="175">
        <v>1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5">
        <v>0</v>
      </c>
      <c r="O27" s="175">
        <f>ROUND(E27*N27,2)</f>
        <v>0</v>
      </c>
      <c r="P27" s="175">
        <v>0</v>
      </c>
      <c r="Q27" s="175">
        <f>ROUND(E27*P27,2)</f>
        <v>0</v>
      </c>
      <c r="R27" s="177"/>
      <c r="S27" s="177" t="s">
        <v>143</v>
      </c>
      <c r="T27" s="178" t="s">
        <v>144</v>
      </c>
      <c r="U27" s="160">
        <v>0</v>
      </c>
      <c r="V27" s="160">
        <f>ROUND(E27*U27,2)</f>
        <v>0</v>
      </c>
      <c r="W27" s="160"/>
      <c r="X27" s="160" t="s">
        <v>145</v>
      </c>
      <c r="Y27" s="160" t="s">
        <v>146</v>
      </c>
      <c r="Z27" s="150"/>
      <c r="AA27" s="150"/>
      <c r="AB27" s="150"/>
      <c r="AC27" s="150"/>
      <c r="AD27" s="150"/>
      <c r="AE27" s="150"/>
      <c r="AF27" s="150"/>
      <c r="AG27" s="150" t="s">
        <v>147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31.2" outlineLevel="2" x14ac:dyDescent="0.25">
      <c r="A28" s="157"/>
      <c r="B28" s="158"/>
      <c r="C28" s="248" t="s">
        <v>168</v>
      </c>
      <c r="D28" s="249"/>
      <c r="E28" s="249"/>
      <c r="F28" s="249"/>
      <c r="G28" s="249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149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79" t="str">
        <f>C28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 Včetně nákladů na případné provedení kopaných sond.</v>
      </c>
      <c r="BB28" s="150"/>
      <c r="BC28" s="150"/>
      <c r="BD28" s="150"/>
      <c r="BE28" s="150"/>
      <c r="BF28" s="150"/>
      <c r="BG28" s="150"/>
      <c r="BH28" s="150"/>
    </row>
    <row r="29" spans="1:60" outlineLevel="1" x14ac:dyDescent="0.25">
      <c r="A29" s="172">
        <v>7</v>
      </c>
      <c r="B29" s="173" t="s">
        <v>169</v>
      </c>
      <c r="C29" s="181" t="s">
        <v>170</v>
      </c>
      <c r="D29" s="174" t="s">
        <v>142</v>
      </c>
      <c r="E29" s="175">
        <v>1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7"/>
      <c r="S29" s="177" t="s">
        <v>143</v>
      </c>
      <c r="T29" s="178" t="s">
        <v>144</v>
      </c>
      <c r="U29" s="160">
        <v>0</v>
      </c>
      <c r="V29" s="160">
        <f>ROUND(E29*U29,2)</f>
        <v>0</v>
      </c>
      <c r="W29" s="160"/>
      <c r="X29" s="160" t="s">
        <v>145</v>
      </c>
      <c r="Y29" s="160" t="s">
        <v>146</v>
      </c>
      <c r="Z29" s="150"/>
      <c r="AA29" s="150"/>
      <c r="AB29" s="150"/>
      <c r="AC29" s="150"/>
      <c r="AD29" s="150"/>
      <c r="AE29" s="150"/>
      <c r="AF29" s="150"/>
      <c r="AG29" s="150" t="s">
        <v>147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ht="21" outlineLevel="2" x14ac:dyDescent="0.25">
      <c r="A30" s="157"/>
      <c r="B30" s="158"/>
      <c r="C30" s="248" t="s">
        <v>206</v>
      </c>
      <c r="D30" s="249"/>
      <c r="E30" s="249"/>
      <c r="F30" s="249"/>
      <c r="G30" s="249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149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79" t="str">
        <f>C30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30" s="150"/>
      <c r="BC30" s="150"/>
      <c r="BD30" s="150"/>
      <c r="BE30" s="150"/>
      <c r="BF30" s="150"/>
      <c r="BG30" s="150"/>
      <c r="BH30" s="150"/>
    </row>
    <row r="31" spans="1:60" ht="21" outlineLevel="3" x14ac:dyDescent="0.25">
      <c r="A31" s="157"/>
      <c r="B31" s="158"/>
      <c r="C31" s="250" t="s">
        <v>171</v>
      </c>
      <c r="D31" s="251"/>
      <c r="E31" s="251"/>
      <c r="F31" s="251"/>
      <c r="G31" s="251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50"/>
      <c r="AA31" s="150"/>
      <c r="AB31" s="150"/>
      <c r="AC31" s="150"/>
      <c r="AD31" s="150"/>
      <c r="AE31" s="150"/>
      <c r="AF31" s="150"/>
      <c r="AG31" s="150" t="s">
        <v>149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79" t="str">
        <f>C31</f>
        <v>Položka zahrnuje např. i procesy vyřizování vč. dočasného přemístění autobusové zastávky. Dále vyřízení žádosti o povolení zvláštního užívaní silnice, povolení uzavírky a objížďky silnice nebo žádosti o stanovení (místní / přechodné úpravy provozu na PK) dopravního značení.</v>
      </c>
      <c r="BB31" s="150"/>
      <c r="BC31" s="150"/>
      <c r="BD31" s="150"/>
      <c r="BE31" s="150"/>
      <c r="BF31" s="150"/>
      <c r="BG31" s="150"/>
      <c r="BH31" s="150"/>
    </row>
    <row r="32" spans="1:60" outlineLevel="1" x14ac:dyDescent="0.25">
      <c r="A32" s="172">
        <v>8</v>
      </c>
      <c r="B32" s="173" t="s">
        <v>172</v>
      </c>
      <c r="C32" s="181" t="s">
        <v>173</v>
      </c>
      <c r="D32" s="174" t="s">
        <v>142</v>
      </c>
      <c r="E32" s="175">
        <v>1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5">
        <v>0</v>
      </c>
      <c r="O32" s="175">
        <f>ROUND(E32*N32,2)</f>
        <v>0</v>
      </c>
      <c r="P32" s="175">
        <v>0</v>
      </c>
      <c r="Q32" s="175">
        <f>ROUND(E32*P32,2)</f>
        <v>0</v>
      </c>
      <c r="R32" s="177"/>
      <c r="S32" s="177" t="s">
        <v>143</v>
      </c>
      <c r="T32" s="178" t="s">
        <v>144</v>
      </c>
      <c r="U32" s="160">
        <v>0</v>
      </c>
      <c r="V32" s="160">
        <f>ROUND(E32*U32,2)</f>
        <v>0</v>
      </c>
      <c r="W32" s="160"/>
      <c r="X32" s="160" t="s">
        <v>145</v>
      </c>
      <c r="Y32" s="160" t="s">
        <v>146</v>
      </c>
      <c r="Z32" s="150"/>
      <c r="AA32" s="150"/>
      <c r="AB32" s="150"/>
      <c r="AC32" s="150"/>
      <c r="AD32" s="150"/>
      <c r="AE32" s="150"/>
      <c r="AF32" s="150"/>
      <c r="AG32" s="150" t="s">
        <v>147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1" outlineLevel="2" x14ac:dyDescent="0.25">
      <c r="A33" s="157"/>
      <c r="B33" s="158"/>
      <c r="C33" s="248" t="s">
        <v>174</v>
      </c>
      <c r="D33" s="249"/>
      <c r="E33" s="249"/>
      <c r="F33" s="249"/>
      <c r="G33" s="249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50"/>
      <c r="AA33" s="150"/>
      <c r="AB33" s="150"/>
      <c r="AC33" s="150"/>
      <c r="AD33" s="150"/>
      <c r="AE33" s="150"/>
      <c r="AF33" s="150"/>
      <c r="AG33" s="150" t="s">
        <v>149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79" t="str">
        <f>C33</f>
        <v>Náklady zhotovitele, související s prováděním zkoušek a revizí, jako např. elektrorevize, měření osvětlení, meření hluku, posouzení stavu stávajících uličních vpustí, kamerová zkouška napojení a průtočnosti nových dešťových vpustí, vyčištění tlakosacím vozem a zkoušky nad rámec KZP.</v>
      </c>
      <c r="BB33" s="150"/>
      <c r="BC33" s="150"/>
      <c r="BD33" s="150"/>
      <c r="BE33" s="150"/>
      <c r="BF33" s="150"/>
      <c r="BG33" s="150"/>
      <c r="BH33" s="150"/>
    </row>
    <row r="34" spans="1:60" outlineLevel="1" x14ac:dyDescent="0.25">
      <c r="A34" s="172">
        <v>9</v>
      </c>
      <c r="B34" s="173" t="s">
        <v>175</v>
      </c>
      <c r="C34" s="181" t="s">
        <v>176</v>
      </c>
      <c r="D34" s="174" t="s">
        <v>142</v>
      </c>
      <c r="E34" s="175">
        <v>1</v>
      </c>
      <c r="F34" s="176"/>
      <c r="G34" s="177">
        <f>ROUND(E34*F34,2)</f>
        <v>0</v>
      </c>
      <c r="H34" s="176"/>
      <c r="I34" s="177">
        <f>ROUND(E34*H34,2)</f>
        <v>0</v>
      </c>
      <c r="J34" s="176"/>
      <c r="K34" s="177">
        <f>ROUND(E34*J34,2)</f>
        <v>0</v>
      </c>
      <c r="L34" s="177">
        <v>21</v>
      </c>
      <c r="M34" s="177">
        <f>G34*(1+L34/100)</f>
        <v>0</v>
      </c>
      <c r="N34" s="175">
        <v>0</v>
      </c>
      <c r="O34" s="175">
        <f>ROUND(E34*N34,2)</f>
        <v>0</v>
      </c>
      <c r="P34" s="175">
        <v>0</v>
      </c>
      <c r="Q34" s="175">
        <f>ROUND(E34*P34,2)</f>
        <v>0</v>
      </c>
      <c r="R34" s="177"/>
      <c r="S34" s="177" t="s">
        <v>143</v>
      </c>
      <c r="T34" s="178" t="s">
        <v>144</v>
      </c>
      <c r="U34" s="160">
        <v>0</v>
      </c>
      <c r="V34" s="160">
        <f>ROUND(E34*U34,2)</f>
        <v>0</v>
      </c>
      <c r="W34" s="160"/>
      <c r="X34" s="160" t="s">
        <v>145</v>
      </c>
      <c r="Y34" s="160" t="s">
        <v>146</v>
      </c>
      <c r="Z34" s="150"/>
      <c r="AA34" s="150"/>
      <c r="AB34" s="150"/>
      <c r="AC34" s="150"/>
      <c r="AD34" s="150"/>
      <c r="AE34" s="150"/>
      <c r="AF34" s="150"/>
      <c r="AG34" s="150" t="s">
        <v>147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2" x14ac:dyDescent="0.25">
      <c r="A35" s="157"/>
      <c r="B35" s="158"/>
      <c r="C35" s="248" t="s">
        <v>177</v>
      </c>
      <c r="D35" s="249"/>
      <c r="E35" s="249"/>
      <c r="F35" s="249"/>
      <c r="G35" s="249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149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79" t="str">
        <f>C35</f>
        <v>Náklady spojené s povinným pojištěním dodavatele nebo stavebního díla či jeho části, pokud jej zadavatel požaduje v obchodních podmínkách.</v>
      </c>
      <c r="BB35" s="150"/>
      <c r="BC35" s="150"/>
      <c r="BD35" s="150"/>
      <c r="BE35" s="150"/>
      <c r="BF35" s="150"/>
      <c r="BG35" s="150"/>
      <c r="BH35" s="150"/>
    </row>
    <row r="36" spans="1:60" outlineLevel="1" x14ac:dyDescent="0.25">
      <c r="A36" s="172">
        <v>10</v>
      </c>
      <c r="B36" s="173" t="s">
        <v>178</v>
      </c>
      <c r="C36" s="181" t="s">
        <v>179</v>
      </c>
      <c r="D36" s="174" t="s">
        <v>142</v>
      </c>
      <c r="E36" s="175">
        <v>1</v>
      </c>
      <c r="F36" s="176"/>
      <c r="G36" s="177">
        <f>ROUND(E36*F36,2)</f>
        <v>0</v>
      </c>
      <c r="H36" s="176"/>
      <c r="I36" s="177">
        <f>ROUND(E36*H36,2)</f>
        <v>0</v>
      </c>
      <c r="J36" s="176"/>
      <c r="K36" s="177">
        <f>ROUND(E36*J36,2)</f>
        <v>0</v>
      </c>
      <c r="L36" s="177">
        <v>21</v>
      </c>
      <c r="M36" s="177">
        <f>G36*(1+L36/100)</f>
        <v>0</v>
      </c>
      <c r="N36" s="175">
        <v>0</v>
      </c>
      <c r="O36" s="175">
        <f>ROUND(E36*N36,2)</f>
        <v>0</v>
      </c>
      <c r="P36" s="175">
        <v>0</v>
      </c>
      <c r="Q36" s="175">
        <f>ROUND(E36*P36,2)</f>
        <v>0</v>
      </c>
      <c r="R36" s="177"/>
      <c r="S36" s="177" t="s">
        <v>143</v>
      </c>
      <c r="T36" s="178" t="s">
        <v>144</v>
      </c>
      <c r="U36" s="160">
        <v>0</v>
      </c>
      <c r="V36" s="160">
        <f>ROUND(E36*U36,2)</f>
        <v>0</v>
      </c>
      <c r="W36" s="160"/>
      <c r="X36" s="160" t="s">
        <v>145</v>
      </c>
      <c r="Y36" s="160" t="s">
        <v>146</v>
      </c>
      <c r="Z36" s="150"/>
      <c r="AA36" s="150"/>
      <c r="AB36" s="150"/>
      <c r="AC36" s="150"/>
      <c r="AD36" s="150"/>
      <c r="AE36" s="150"/>
      <c r="AF36" s="150"/>
      <c r="AG36" s="150" t="s">
        <v>147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1" outlineLevel="2" x14ac:dyDescent="0.25">
      <c r="A37" s="157"/>
      <c r="B37" s="158"/>
      <c r="C37" s="248" t="s">
        <v>180</v>
      </c>
      <c r="D37" s="249"/>
      <c r="E37" s="249"/>
      <c r="F37" s="249"/>
      <c r="G37" s="249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149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79" t="str">
        <f>C37</f>
        <v>Náklady spojené s povinnou publicitou, pokud ji objednatel požaduje. Zahrnuje zejména náklady na propagační a informační billboardy, tabule, internetovou propagaci, tiskoviny apod.</v>
      </c>
      <c r="BB37" s="150"/>
      <c r="BC37" s="150"/>
      <c r="BD37" s="150"/>
      <c r="BE37" s="150"/>
      <c r="BF37" s="150"/>
      <c r="BG37" s="150"/>
      <c r="BH37" s="150"/>
    </row>
    <row r="38" spans="1:60" ht="21" outlineLevel="3" x14ac:dyDescent="0.25">
      <c r="A38" s="157"/>
      <c r="B38" s="158"/>
      <c r="C38" s="250" t="s">
        <v>181</v>
      </c>
      <c r="D38" s="251"/>
      <c r="E38" s="251"/>
      <c r="F38" s="251"/>
      <c r="G38" s="251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50"/>
      <c r="AA38" s="150"/>
      <c r="AB38" s="150"/>
      <c r="AC38" s="150"/>
      <c r="AD38" s="150"/>
      <c r="AE38" s="150"/>
      <c r="AF38" s="150"/>
      <c r="AG38" s="150" t="s">
        <v>149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79" t="str">
        <f>C38</f>
        <v>Konkrétní velikost a grafický design informační tabule pro označení stavby dle požadavku společnosti Brněnské komunikace a.s. Grafický manuál tabule k dispozici na webových stránkách BKOM (žádné vlastní změny nejsou přípustné).</v>
      </c>
      <c r="BB38" s="150"/>
      <c r="BC38" s="150"/>
      <c r="BD38" s="150"/>
      <c r="BE38" s="150"/>
      <c r="BF38" s="150"/>
      <c r="BG38" s="150"/>
      <c r="BH38" s="150"/>
    </row>
    <row r="39" spans="1:60" outlineLevel="1" x14ac:dyDescent="0.25">
      <c r="A39" s="172">
        <v>11</v>
      </c>
      <c r="B39" s="173" t="s">
        <v>182</v>
      </c>
      <c r="C39" s="181" t="s">
        <v>183</v>
      </c>
      <c r="D39" s="174" t="s">
        <v>142</v>
      </c>
      <c r="E39" s="175">
        <v>1</v>
      </c>
      <c r="F39" s="176"/>
      <c r="G39" s="177">
        <f>ROUND(E39*F39,2)</f>
        <v>0</v>
      </c>
      <c r="H39" s="176"/>
      <c r="I39" s="177">
        <f>ROUND(E39*H39,2)</f>
        <v>0</v>
      </c>
      <c r="J39" s="176"/>
      <c r="K39" s="177">
        <f>ROUND(E39*J39,2)</f>
        <v>0</v>
      </c>
      <c r="L39" s="177">
        <v>21</v>
      </c>
      <c r="M39" s="177">
        <f>G39*(1+L39/100)</f>
        <v>0</v>
      </c>
      <c r="N39" s="175">
        <v>0</v>
      </c>
      <c r="O39" s="175">
        <f>ROUND(E39*N39,2)</f>
        <v>0</v>
      </c>
      <c r="P39" s="175">
        <v>0</v>
      </c>
      <c r="Q39" s="175">
        <f>ROUND(E39*P39,2)</f>
        <v>0</v>
      </c>
      <c r="R39" s="177"/>
      <c r="S39" s="177" t="s">
        <v>184</v>
      </c>
      <c r="T39" s="178" t="s">
        <v>144</v>
      </c>
      <c r="U39" s="160">
        <v>0</v>
      </c>
      <c r="V39" s="160">
        <f>ROUND(E39*U39,2)</f>
        <v>0</v>
      </c>
      <c r="W39" s="160"/>
      <c r="X39" s="160" t="s">
        <v>145</v>
      </c>
      <c r="Y39" s="160" t="s">
        <v>146</v>
      </c>
      <c r="Z39" s="150"/>
      <c r="AA39" s="150"/>
      <c r="AB39" s="150"/>
      <c r="AC39" s="150"/>
      <c r="AD39" s="150"/>
      <c r="AE39" s="150"/>
      <c r="AF39" s="150"/>
      <c r="AG39" s="150" t="s">
        <v>147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21" outlineLevel="2" x14ac:dyDescent="0.25">
      <c r="A40" s="157"/>
      <c r="B40" s="158"/>
      <c r="C40" s="248" t="s">
        <v>185</v>
      </c>
      <c r="D40" s="249"/>
      <c r="E40" s="249"/>
      <c r="F40" s="249"/>
      <c r="G40" s="249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50"/>
      <c r="AA40" s="150"/>
      <c r="AB40" s="150"/>
      <c r="AC40" s="150"/>
      <c r="AD40" s="150"/>
      <c r="AE40" s="150"/>
      <c r="AF40" s="150"/>
      <c r="AG40" s="150" t="s">
        <v>149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79" t="str">
        <f>C40</f>
        <v>Náklady spojené s vypracováním projektové dokumentace v obsahu a rozsahu projektové dokumentace pro realizaci stavby (RDS), u vybraných stavebních objektů stavby nebo jen některých příloh vybraných stavebních objektů, pokud je RDS součástí požadavků zhotovitele.</v>
      </c>
      <c r="BB40" s="150"/>
      <c r="BC40" s="150"/>
      <c r="BD40" s="150"/>
      <c r="BE40" s="150"/>
      <c r="BF40" s="150"/>
      <c r="BG40" s="150"/>
      <c r="BH40" s="150"/>
    </row>
    <row r="41" spans="1:60" outlineLevel="1" x14ac:dyDescent="0.25">
      <c r="A41" s="172">
        <v>12</v>
      </c>
      <c r="B41" s="173" t="s">
        <v>186</v>
      </c>
      <c r="C41" s="181" t="s">
        <v>187</v>
      </c>
      <c r="D41" s="174" t="s">
        <v>142</v>
      </c>
      <c r="E41" s="175">
        <v>1</v>
      </c>
      <c r="F41" s="176"/>
      <c r="G41" s="177">
        <f>ROUND(E41*F41,2)</f>
        <v>0</v>
      </c>
      <c r="H41" s="176"/>
      <c r="I41" s="177">
        <f>ROUND(E41*H41,2)</f>
        <v>0</v>
      </c>
      <c r="J41" s="176"/>
      <c r="K41" s="177">
        <f>ROUND(E41*J41,2)</f>
        <v>0</v>
      </c>
      <c r="L41" s="177">
        <v>21</v>
      </c>
      <c r="M41" s="177">
        <f>G41*(1+L41/100)</f>
        <v>0</v>
      </c>
      <c r="N41" s="175">
        <v>0</v>
      </c>
      <c r="O41" s="175">
        <f>ROUND(E41*N41,2)</f>
        <v>0</v>
      </c>
      <c r="P41" s="175">
        <v>0</v>
      </c>
      <c r="Q41" s="175">
        <f>ROUND(E41*P41,2)</f>
        <v>0</v>
      </c>
      <c r="R41" s="177"/>
      <c r="S41" s="177" t="s">
        <v>184</v>
      </c>
      <c r="T41" s="178" t="s">
        <v>144</v>
      </c>
      <c r="U41" s="160">
        <v>0</v>
      </c>
      <c r="V41" s="160">
        <f>ROUND(E41*U41,2)</f>
        <v>0</v>
      </c>
      <c r="W41" s="160"/>
      <c r="X41" s="160" t="s">
        <v>145</v>
      </c>
      <c r="Y41" s="160" t="s">
        <v>146</v>
      </c>
      <c r="Z41" s="150"/>
      <c r="AA41" s="150"/>
      <c r="AB41" s="150"/>
      <c r="AC41" s="150"/>
      <c r="AD41" s="150"/>
      <c r="AE41" s="150"/>
      <c r="AF41" s="150"/>
      <c r="AG41" s="150" t="s">
        <v>147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2" x14ac:dyDescent="0.25">
      <c r="A42" s="157"/>
      <c r="B42" s="158"/>
      <c r="C42" s="248" t="s">
        <v>207</v>
      </c>
      <c r="D42" s="249"/>
      <c r="E42" s="249"/>
      <c r="F42" s="249"/>
      <c r="G42" s="249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149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79" t="str">
        <f>C42</f>
        <v>Náklady na vyhotovení dokumentace skutečného provedení stavby a její předání objednateli v požadované formě a požadovaném počtu.</v>
      </c>
      <c r="BB42" s="150"/>
      <c r="BC42" s="150"/>
      <c r="BD42" s="150"/>
      <c r="BE42" s="150"/>
      <c r="BF42" s="150"/>
      <c r="BG42" s="150"/>
      <c r="BH42" s="150"/>
    </row>
    <row r="43" spans="1:60" outlineLevel="3" x14ac:dyDescent="0.25">
      <c r="A43" s="157"/>
      <c r="B43" s="158"/>
      <c r="C43" s="250" t="s">
        <v>188</v>
      </c>
      <c r="D43" s="251"/>
      <c r="E43" s="251"/>
      <c r="F43" s="251"/>
      <c r="G43" s="251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50"/>
      <c r="AA43" s="150"/>
      <c r="AB43" s="150"/>
      <c r="AC43" s="150"/>
      <c r="AD43" s="150"/>
      <c r="AE43" s="150"/>
      <c r="AF43" s="150"/>
      <c r="AG43" s="150" t="s">
        <v>149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79" t="str">
        <f>C43</f>
        <v>Dokumentace skutečného provedení stavby bude zpracována v digitální podobě, např. projektantem stavby, a předána objednateli.</v>
      </c>
      <c r="BB43" s="150"/>
      <c r="BC43" s="150"/>
      <c r="BD43" s="150"/>
      <c r="BE43" s="150"/>
      <c r="BF43" s="150"/>
      <c r="BG43" s="150"/>
      <c r="BH43" s="150"/>
    </row>
    <row r="44" spans="1:60" outlineLevel="1" x14ac:dyDescent="0.25">
      <c r="A44" s="172">
        <v>13</v>
      </c>
      <c r="B44" s="173" t="s">
        <v>189</v>
      </c>
      <c r="C44" s="181" t="s">
        <v>190</v>
      </c>
      <c r="D44" s="174" t="s">
        <v>142</v>
      </c>
      <c r="E44" s="175">
        <v>1</v>
      </c>
      <c r="F44" s="176"/>
      <c r="G44" s="177">
        <f>ROUND(E44*F44,2)</f>
        <v>0</v>
      </c>
      <c r="H44" s="176"/>
      <c r="I44" s="177">
        <f>ROUND(E44*H44,2)</f>
        <v>0</v>
      </c>
      <c r="J44" s="176"/>
      <c r="K44" s="177">
        <f>ROUND(E44*J44,2)</f>
        <v>0</v>
      </c>
      <c r="L44" s="177">
        <v>21</v>
      </c>
      <c r="M44" s="177">
        <f>G44*(1+L44/100)</f>
        <v>0</v>
      </c>
      <c r="N44" s="175">
        <v>0</v>
      </c>
      <c r="O44" s="175">
        <f>ROUND(E44*N44,2)</f>
        <v>0</v>
      </c>
      <c r="P44" s="175">
        <v>0</v>
      </c>
      <c r="Q44" s="175">
        <f>ROUND(E44*P44,2)</f>
        <v>0</v>
      </c>
      <c r="R44" s="177"/>
      <c r="S44" s="177" t="s">
        <v>184</v>
      </c>
      <c r="T44" s="178" t="s">
        <v>144</v>
      </c>
      <c r="U44" s="160">
        <v>0</v>
      </c>
      <c r="V44" s="160">
        <f>ROUND(E44*U44,2)</f>
        <v>0</v>
      </c>
      <c r="W44" s="160"/>
      <c r="X44" s="160" t="s">
        <v>145</v>
      </c>
      <c r="Y44" s="160" t="s">
        <v>146</v>
      </c>
      <c r="Z44" s="150"/>
      <c r="AA44" s="150"/>
      <c r="AB44" s="150"/>
      <c r="AC44" s="150"/>
      <c r="AD44" s="150"/>
      <c r="AE44" s="150"/>
      <c r="AF44" s="150"/>
      <c r="AG44" s="150" t="s">
        <v>147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2" x14ac:dyDescent="0.25">
      <c r="A45" s="157"/>
      <c r="B45" s="158"/>
      <c r="C45" s="248" t="s">
        <v>191</v>
      </c>
      <c r="D45" s="249"/>
      <c r="E45" s="249"/>
      <c r="F45" s="249"/>
      <c r="G45" s="249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60"/>
      <c r="Z45" s="150"/>
      <c r="AA45" s="150"/>
      <c r="AB45" s="150"/>
      <c r="AC45" s="150"/>
      <c r="AD45" s="150"/>
      <c r="AE45" s="150"/>
      <c r="AF45" s="150"/>
      <c r="AG45" s="150" t="s">
        <v>149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72">
        <v>14</v>
      </c>
      <c r="B46" s="173" t="s">
        <v>192</v>
      </c>
      <c r="C46" s="181" t="s">
        <v>193</v>
      </c>
      <c r="D46" s="174" t="s">
        <v>142</v>
      </c>
      <c r="E46" s="175">
        <v>1</v>
      </c>
      <c r="F46" s="176"/>
      <c r="G46" s="177">
        <f>ROUND(E46*F46,2)</f>
        <v>0</v>
      </c>
      <c r="H46" s="176"/>
      <c r="I46" s="177">
        <f>ROUND(E46*H46,2)</f>
        <v>0</v>
      </c>
      <c r="J46" s="176"/>
      <c r="K46" s="177">
        <f>ROUND(E46*J46,2)</f>
        <v>0</v>
      </c>
      <c r="L46" s="177">
        <v>21</v>
      </c>
      <c r="M46" s="177">
        <f>G46*(1+L46/100)</f>
        <v>0</v>
      </c>
      <c r="N46" s="175">
        <v>0</v>
      </c>
      <c r="O46" s="175">
        <f>ROUND(E46*N46,2)</f>
        <v>0</v>
      </c>
      <c r="P46" s="175">
        <v>0</v>
      </c>
      <c r="Q46" s="175">
        <f>ROUND(E46*P46,2)</f>
        <v>0</v>
      </c>
      <c r="R46" s="177"/>
      <c r="S46" s="177" t="s">
        <v>184</v>
      </c>
      <c r="T46" s="178" t="s">
        <v>144</v>
      </c>
      <c r="U46" s="160">
        <v>0</v>
      </c>
      <c r="V46" s="160">
        <f>ROUND(E46*U46,2)</f>
        <v>0</v>
      </c>
      <c r="W46" s="160"/>
      <c r="X46" s="160" t="s">
        <v>145</v>
      </c>
      <c r="Y46" s="160" t="s">
        <v>146</v>
      </c>
      <c r="Z46" s="150"/>
      <c r="AA46" s="150"/>
      <c r="AB46" s="150"/>
      <c r="AC46" s="150"/>
      <c r="AD46" s="150"/>
      <c r="AE46" s="150"/>
      <c r="AF46" s="150"/>
      <c r="AG46" s="150" t="s">
        <v>147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2" x14ac:dyDescent="0.25">
      <c r="A47" s="157"/>
      <c r="B47" s="158"/>
      <c r="C47" s="248" t="s">
        <v>194</v>
      </c>
      <c r="D47" s="249"/>
      <c r="E47" s="249"/>
      <c r="F47" s="249"/>
      <c r="G47" s="249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50"/>
      <c r="AA47" s="150"/>
      <c r="AB47" s="150"/>
      <c r="AC47" s="150"/>
      <c r="AD47" s="150"/>
      <c r="AE47" s="150"/>
      <c r="AF47" s="150"/>
      <c r="AG47" s="150" t="s">
        <v>149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72">
        <v>15</v>
      </c>
      <c r="B48" s="173" t="s">
        <v>195</v>
      </c>
      <c r="C48" s="181" t="s">
        <v>196</v>
      </c>
      <c r="D48" s="174" t="s">
        <v>197</v>
      </c>
      <c r="E48" s="175">
        <v>1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5">
        <v>0</v>
      </c>
      <c r="O48" s="175">
        <f>ROUND(E48*N48,2)</f>
        <v>0</v>
      </c>
      <c r="P48" s="175">
        <v>0</v>
      </c>
      <c r="Q48" s="175">
        <f>ROUND(E48*P48,2)</f>
        <v>0</v>
      </c>
      <c r="R48" s="177"/>
      <c r="S48" s="177" t="s">
        <v>184</v>
      </c>
      <c r="T48" s="178" t="s">
        <v>144</v>
      </c>
      <c r="U48" s="160">
        <v>0</v>
      </c>
      <c r="V48" s="160">
        <f>ROUND(E48*U48,2)</f>
        <v>0</v>
      </c>
      <c r="W48" s="160"/>
      <c r="X48" s="160" t="s">
        <v>145</v>
      </c>
      <c r="Y48" s="160" t="s">
        <v>146</v>
      </c>
      <c r="Z48" s="150"/>
      <c r="AA48" s="150"/>
      <c r="AB48" s="150"/>
      <c r="AC48" s="150"/>
      <c r="AD48" s="150"/>
      <c r="AE48" s="150"/>
      <c r="AF48" s="150"/>
      <c r="AG48" s="150" t="s">
        <v>147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2" x14ac:dyDescent="0.25">
      <c r="A49" s="157"/>
      <c r="B49" s="158"/>
      <c r="C49" s="248" t="s">
        <v>198</v>
      </c>
      <c r="D49" s="249"/>
      <c r="E49" s="249"/>
      <c r="F49" s="249"/>
      <c r="G49" s="249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50"/>
      <c r="AA49" s="150"/>
      <c r="AB49" s="150"/>
      <c r="AC49" s="150"/>
      <c r="AD49" s="150"/>
      <c r="AE49" s="150"/>
      <c r="AF49" s="150"/>
      <c r="AG49" s="150" t="s">
        <v>149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5">
      <c r="A50" s="172">
        <v>16</v>
      </c>
      <c r="B50" s="173" t="s">
        <v>199</v>
      </c>
      <c r="C50" s="181" t="s">
        <v>200</v>
      </c>
      <c r="D50" s="174" t="s">
        <v>197</v>
      </c>
      <c r="E50" s="175">
        <v>1</v>
      </c>
      <c r="F50" s="176"/>
      <c r="G50" s="177">
        <f>ROUND(E50*F50,2)</f>
        <v>0</v>
      </c>
      <c r="H50" s="176"/>
      <c r="I50" s="177">
        <f>ROUND(E50*H50,2)</f>
        <v>0</v>
      </c>
      <c r="J50" s="176"/>
      <c r="K50" s="177">
        <f>ROUND(E50*J50,2)</f>
        <v>0</v>
      </c>
      <c r="L50" s="177">
        <v>21</v>
      </c>
      <c r="M50" s="177">
        <f>G50*(1+L50/100)</f>
        <v>0</v>
      </c>
      <c r="N50" s="175">
        <v>0</v>
      </c>
      <c r="O50" s="175">
        <f>ROUND(E50*N50,2)</f>
        <v>0</v>
      </c>
      <c r="P50" s="175">
        <v>0</v>
      </c>
      <c r="Q50" s="175">
        <f>ROUND(E50*P50,2)</f>
        <v>0</v>
      </c>
      <c r="R50" s="177"/>
      <c r="S50" s="177" t="s">
        <v>184</v>
      </c>
      <c r="T50" s="178" t="s">
        <v>144</v>
      </c>
      <c r="U50" s="160">
        <v>0</v>
      </c>
      <c r="V50" s="160">
        <f>ROUND(E50*U50,2)</f>
        <v>0</v>
      </c>
      <c r="W50" s="160"/>
      <c r="X50" s="160" t="s">
        <v>145</v>
      </c>
      <c r="Y50" s="160" t="s">
        <v>146</v>
      </c>
      <c r="Z50" s="150"/>
      <c r="AA50" s="150"/>
      <c r="AB50" s="150"/>
      <c r="AC50" s="150"/>
      <c r="AD50" s="150"/>
      <c r="AE50" s="150"/>
      <c r="AF50" s="150"/>
      <c r="AG50" s="150" t="s">
        <v>147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2" x14ac:dyDescent="0.25">
      <c r="A51" s="157"/>
      <c r="B51" s="158"/>
      <c r="C51" s="248" t="s">
        <v>201</v>
      </c>
      <c r="D51" s="249"/>
      <c r="E51" s="249"/>
      <c r="F51" s="249"/>
      <c r="G51" s="249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50"/>
      <c r="AA51" s="150"/>
      <c r="AB51" s="150"/>
      <c r="AC51" s="150"/>
      <c r="AD51" s="150"/>
      <c r="AE51" s="150"/>
      <c r="AF51" s="150"/>
      <c r="AG51" s="150" t="s">
        <v>149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x14ac:dyDescent="0.25">
      <c r="A52" s="3"/>
      <c r="B52" s="4"/>
      <c r="C52" s="182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v>12</v>
      </c>
      <c r="AF52">
        <v>21</v>
      </c>
      <c r="AG52" t="s">
        <v>124</v>
      </c>
    </row>
    <row r="53" spans="1:60" x14ac:dyDescent="0.25">
      <c r="A53" s="153"/>
      <c r="B53" s="154" t="s">
        <v>29</v>
      </c>
      <c r="C53" s="183"/>
      <c r="D53" s="155"/>
      <c r="E53" s="156"/>
      <c r="F53" s="156"/>
      <c r="G53" s="171">
        <f>G8+G24</f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E53">
        <f>SUMIF(L7:L51,AE52,G7:G51)</f>
        <v>0</v>
      </c>
      <c r="AF53">
        <f>SUMIF(L7:L51,AF52,G7:G51)</f>
        <v>0</v>
      </c>
      <c r="AG53" t="s">
        <v>202</v>
      </c>
    </row>
    <row r="54" spans="1:60" x14ac:dyDescent="0.25">
      <c r="C54" s="184"/>
      <c r="D54" s="10"/>
      <c r="AG54" t="s">
        <v>208</v>
      </c>
    </row>
    <row r="55" spans="1:60" x14ac:dyDescent="0.25">
      <c r="D55" s="10"/>
    </row>
    <row r="56" spans="1:60" x14ac:dyDescent="0.25">
      <c r="D56" s="10"/>
    </row>
    <row r="57" spans="1:60" x14ac:dyDescent="0.25">
      <c r="D57" s="10"/>
    </row>
    <row r="58" spans="1:60" x14ac:dyDescent="0.25">
      <c r="D58" s="10"/>
    </row>
    <row r="59" spans="1:60" x14ac:dyDescent="0.25">
      <c r="D59" s="10"/>
    </row>
    <row r="60" spans="1:60" x14ac:dyDescent="0.25">
      <c r="D60" s="10"/>
    </row>
    <row r="61" spans="1:60" x14ac:dyDescent="0.25">
      <c r="D61" s="10"/>
    </row>
    <row r="62" spans="1:60" x14ac:dyDescent="0.25">
      <c r="D62" s="10"/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uSHf60oOCQDbh6sePTgZeRmsItjMiUx6STmbIKItHGBc5YCVpo9uMpG6yvVw3/KLKy38J3Q5aqIZO9+2bwX1qQ==" saltValue="H19nUDOvRmdIMAIOwdKLUw==" spinCount="100000" sheet="1" formatRows="0"/>
  <mergeCells count="30">
    <mergeCell ref="C12:G12"/>
    <mergeCell ref="A1:G1"/>
    <mergeCell ref="C2:G2"/>
    <mergeCell ref="C3:G3"/>
    <mergeCell ref="C4:G4"/>
    <mergeCell ref="C10:G10"/>
    <mergeCell ref="C30:G30"/>
    <mergeCell ref="C13:G13"/>
    <mergeCell ref="C14:G14"/>
    <mergeCell ref="C15:G15"/>
    <mergeCell ref="C16:G16"/>
    <mergeCell ref="C18:G18"/>
    <mergeCell ref="C20:G20"/>
    <mergeCell ref="C21:G21"/>
    <mergeCell ref="C22:G22"/>
    <mergeCell ref="C23:G23"/>
    <mergeCell ref="C26:G26"/>
    <mergeCell ref="C28:G28"/>
    <mergeCell ref="C51:G51"/>
    <mergeCell ref="C31:G31"/>
    <mergeCell ref="C33:G33"/>
    <mergeCell ref="C35:G35"/>
    <mergeCell ref="C37:G37"/>
    <mergeCell ref="C38:G38"/>
    <mergeCell ref="C40:G40"/>
    <mergeCell ref="C42:G42"/>
    <mergeCell ref="C43:G43"/>
    <mergeCell ref="C45:G45"/>
    <mergeCell ref="C47:G47"/>
    <mergeCell ref="C49:G4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F3EA5-5F44-45E0-8CC4-503AAF68228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24" customWidth="1"/>
    <col min="3" max="3" width="63.33203125" style="12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2" t="s">
        <v>209</v>
      </c>
      <c r="B1" s="252"/>
      <c r="C1" s="252"/>
      <c r="D1" s="252"/>
      <c r="E1" s="252"/>
      <c r="F1" s="252"/>
      <c r="G1" s="252"/>
      <c r="AG1" t="s">
        <v>110</v>
      </c>
    </row>
    <row r="2" spans="1:60" ht="25.05" customHeight="1" x14ac:dyDescent="0.25">
      <c r="A2" s="49" t="s">
        <v>7</v>
      </c>
      <c r="B2" s="48" t="s">
        <v>43</v>
      </c>
      <c r="C2" s="253" t="s">
        <v>44</v>
      </c>
      <c r="D2" s="254"/>
      <c r="E2" s="254"/>
      <c r="F2" s="254"/>
      <c r="G2" s="255"/>
      <c r="AG2" t="s">
        <v>111</v>
      </c>
    </row>
    <row r="3" spans="1:60" ht="25.05" customHeight="1" x14ac:dyDescent="0.25">
      <c r="A3" s="49" t="s">
        <v>8</v>
      </c>
      <c r="B3" s="48" t="s">
        <v>62</v>
      </c>
      <c r="C3" s="253" t="s">
        <v>63</v>
      </c>
      <c r="D3" s="254"/>
      <c r="E3" s="254"/>
      <c r="F3" s="254"/>
      <c r="G3" s="255"/>
      <c r="AC3" s="124" t="s">
        <v>111</v>
      </c>
      <c r="AG3" t="s">
        <v>114</v>
      </c>
    </row>
    <row r="4" spans="1:60" ht="25.05" customHeight="1" x14ac:dyDescent="0.25">
      <c r="A4" s="143" t="s">
        <v>9</v>
      </c>
      <c r="B4" s="144" t="s">
        <v>64</v>
      </c>
      <c r="C4" s="256" t="s">
        <v>63</v>
      </c>
      <c r="D4" s="257"/>
      <c r="E4" s="257"/>
      <c r="F4" s="257"/>
      <c r="G4" s="258"/>
      <c r="AG4" t="s">
        <v>115</v>
      </c>
    </row>
    <row r="5" spans="1:60" x14ac:dyDescent="0.25">
      <c r="D5" s="10"/>
    </row>
    <row r="6" spans="1:60" ht="39.6" x14ac:dyDescent="0.25">
      <c r="A6" s="146" t="s">
        <v>116</v>
      </c>
      <c r="B6" s="148" t="s">
        <v>117</v>
      </c>
      <c r="C6" s="148" t="s">
        <v>118</v>
      </c>
      <c r="D6" s="147" t="s">
        <v>119</v>
      </c>
      <c r="E6" s="146" t="s">
        <v>120</v>
      </c>
      <c r="F6" s="145" t="s">
        <v>121</v>
      </c>
      <c r="G6" s="146" t="s">
        <v>29</v>
      </c>
      <c r="H6" s="149" t="s">
        <v>30</v>
      </c>
      <c r="I6" s="149" t="s">
        <v>122</v>
      </c>
      <c r="J6" s="149" t="s">
        <v>31</v>
      </c>
      <c r="K6" s="149" t="s">
        <v>123</v>
      </c>
      <c r="L6" s="149" t="s">
        <v>124</v>
      </c>
      <c r="M6" s="149" t="s">
        <v>125</v>
      </c>
      <c r="N6" s="149" t="s">
        <v>126</v>
      </c>
      <c r="O6" s="149" t="s">
        <v>127</v>
      </c>
      <c r="P6" s="149" t="s">
        <v>128</v>
      </c>
      <c r="Q6" s="149" t="s">
        <v>129</v>
      </c>
      <c r="R6" s="149" t="s">
        <v>130</v>
      </c>
      <c r="S6" s="149" t="s">
        <v>131</v>
      </c>
      <c r="T6" s="149" t="s">
        <v>132</v>
      </c>
      <c r="U6" s="149" t="s">
        <v>133</v>
      </c>
      <c r="V6" s="149" t="s">
        <v>134</v>
      </c>
      <c r="W6" s="149" t="s">
        <v>135</v>
      </c>
      <c r="X6" s="149" t="s">
        <v>136</v>
      </c>
      <c r="Y6" s="149" t="s">
        <v>137</v>
      </c>
    </row>
    <row r="7" spans="1:60" hidden="1" x14ac:dyDescent="0.25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5">
      <c r="A8" s="165" t="s">
        <v>138</v>
      </c>
      <c r="B8" s="166" t="s">
        <v>82</v>
      </c>
      <c r="C8" s="180" t="s">
        <v>83</v>
      </c>
      <c r="D8" s="167"/>
      <c r="E8" s="168"/>
      <c r="F8" s="169"/>
      <c r="G8" s="169">
        <f>SUMIF(AG9:AG47,"&lt;&gt;NOR",G9:G47)</f>
        <v>0</v>
      </c>
      <c r="H8" s="169"/>
      <c r="I8" s="169">
        <f>SUM(I9:I47)</f>
        <v>0</v>
      </c>
      <c r="J8" s="169"/>
      <c r="K8" s="169">
        <f>SUM(K9:K47)</f>
        <v>0</v>
      </c>
      <c r="L8" s="169"/>
      <c r="M8" s="169">
        <f>SUM(M9:M47)</f>
        <v>0</v>
      </c>
      <c r="N8" s="168"/>
      <c r="O8" s="168">
        <f>SUM(O9:O47)</f>
        <v>0</v>
      </c>
      <c r="P8" s="168"/>
      <c r="Q8" s="168">
        <f>SUM(Q9:Q47)</f>
        <v>354.59999999999997</v>
      </c>
      <c r="R8" s="169"/>
      <c r="S8" s="169"/>
      <c r="T8" s="170"/>
      <c r="U8" s="164"/>
      <c r="V8" s="164">
        <f>SUM(V9:V47)</f>
        <v>291.56</v>
      </c>
      <c r="W8" s="164"/>
      <c r="X8" s="164"/>
      <c r="Y8" s="164"/>
      <c r="AG8" t="s">
        <v>139</v>
      </c>
    </row>
    <row r="9" spans="1:60" ht="20.399999999999999" outlineLevel="1" x14ac:dyDescent="0.25">
      <c r="A9" s="172">
        <v>1</v>
      </c>
      <c r="B9" s="173" t="s">
        <v>210</v>
      </c>
      <c r="C9" s="181" t="s">
        <v>211</v>
      </c>
      <c r="D9" s="174" t="s">
        <v>212</v>
      </c>
      <c r="E9" s="175">
        <v>139.30000000000001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0.2</v>
      </c>
      <c r="Q9" s="175">
        <f>ROUND(E9*P9,2)</f>
        <v>27.86</v>
      </c>
      <c r="R9" s="177" t="s">
        <v>213</v>
      </c>
      <c r="S9" s="177" t="s">
        <v>143</v>
      </c>
      <c r="T9" s="178" t="s">
        <v>143</v>
      </c>
      <c r="U9" s="160">
        <v>0.1</v>
      </c>
      <c r="V9" s="160">
        <f>ROUND(E9*U9,2)</f>
        <v>13.93</v>
      </c>
      <c r="W9" s="160"/>
      <c r="X9" s="160" t="s">
        <v>214</v>
      </c>
      <c r="Y9" s="160" t="s">
        <v>146</v>
      </c>
      <c r="Z9" s="150"/>
      <c r="AA9" s="150"/>
      <c r="AB9" s="150"/>
      <c r="AC9" s="150"/>
      <c r="AD9" s="150"/>
      <c r="AE9" s="150"/>
      <c r="AF9" s="150"/>
      <c r="AG9" s="150" t="s">
        <v>215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5">
      <c r="A10" s="157"/>
      <c r="B10" s="158"/>
      <c r="C10" s="259" t="s">
        <v>216</v>
      </c>
      <c r="D10" s="260"/>
      <c r="E10" s="260"/>
      <c r="F10" s="260"/>
      <c r="G10" s="2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217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2" x14ac:dyDescent="0.25">
      <c r="A11" s="157"/>
      <c r="B11" s="158"/>
      <c r="C11" s="189" t="s">
        <v>218</v>
      </c>
      <c r="D11" s="185"/>
      <c r="E11" s="186">
        <v>139.30000000000001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219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0.399999999999999" outlineLevel="1" x14ac:dyDescent="0.25">
      <c r="A12" s="172">
        <v>2</v>
      </c>
      <c r="B12" s="173" t="s">
        <v>220</v>
      </c>
      <c r="C12" s="181" t="s">
        <v>221</v>
      </c>
      <c r="D12" s="174" t="s">
        <v>212</v>
      </c>
      <c r="E12" s="175">
        <v>984.1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5">
        <v>0</v>
      </c>
      <c r="O12" s="175">
        <f>ROUND(E12*N12,2)</f>
        <v>0</v>
      </c>
      <c r="P12" s="175">
        <v>0.22500000000000001</v>
      </c>
      <c r="Q12" s="175">
        <f>ROUND(E12*P12,2)</f>
        <v>221.42</v>
      </c>
      <c r="R12" s="177" t="s">
        <v>213</v>
      </c>
      <c r="S12" s="177" t="s">
        <v>143</v>
      </c>
      <c r="T12" s="178" t="s">
        <v>143</v>
      </c>
      <c r="U12" s="160">
        <v>0.14199999999999999</v>
      </c>
      <c r="V12" s="160">
        <f>ROUND(E12*U12,2)</f>
        <v>139.74</v>
      </c>
      <c r="W12" s="160"/>
      <c r="X12" s="160" t="s">
        <v>214</v>
      </c>
      <c r="Y12" s="160" t="s">
        <v>146</v>
      </c>
      <c r="Z12" s="150"/>
      <c r="AA12" s="150"/>
      <c r="AB12" s="150"/>
      <c r="AC12" s="150"/>
      <c r="AD12" s="150"/>
      <c r="AE12" s="150"/>
      <c r="AF12" s="150"/>
      <c r="AG12" s="150" t="s">
        <v>215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2" x14ac:dyDescent="0.25">
      <c r="A13" s="157"/>
      <c r="B13" s="158"/>
      <c r="C13" s="259" t="s">
        <v>216</v>
      </c>
      <c r="D13" s="260"/>
      <c r="E13" s="260"/>
      <c r="F13" s="260"/>
      <c r="G13" s="260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217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5">
      <c r="A14" s="157"/>
      <c r="B14" s="158"/>
      <c r="C14" s="189" t="s">
        <v>222</v>
      </c>
      <c r="D14" s="185"/>
      <c r="E14" s="186">
        <v>362.1</v>
      </c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219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3" x14ac:dyDescent="0.25">
      <c r="A15" s="157"/>
      <c r="B15" s="158"/>
      <c r="C15" s="189" t="s">
        <v>223</v>
      </c>
      <c r="D15" s="185"/>
      <c r="E15" s="186">
        <v>622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219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72">
        <v>3</v>
      </c>
      <c r="B16" s="173" t="s">
        <v>224</v>
      </c>
      <c r="C16" s="181" t="s">
        <v>225</v>
      </c>
      <c r="D16" s="174" t="s">
        <v>226</v>
      </c>
      <c r="E16" s="175">
        <v>915.8</v>
      </c>
      <c r="F16" s="176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5">
        <v>0</v>
      </c>
      <c r="O16" s="175">
        <f>ROUND(E16*N16,2)</f>
        <v>0</v>
      </c>
      <c r="P16" s="175">
        <v>0.115</v>
      </c>
      <c r="Q16" s="175">
        <f>ROUND(E16*P16,2)</f>
        <v>105.32</v>
      </c>
      <c r="R16" s="177" t="s">
        <v>213</v>
      </c>
      <c r="S16" s="177" t="s">
        <v>143</v>
      </c>
      <c r="T16" s="178" t="s">
        <v>143</v>
      </c>
      <c r="U16" s="160">
        <v>0.13700000000000001</v>
      </c>
      <c r="V16" s="160">
        <f>ROUND(E16*U16,2)</f>
        <v>125.46</v>
      </c>
      <c r="W16" s="160"/>
      <c r="X16" s="160" t="s">
        <v>214</v>
      </c>
      <c r="Y16" s="160" t="s">
        <v>146</v>
      </c>
      <c r="Z16" s="150"/>
      <c r="AA16" s="150"/>
      <c r="AB16" s="150"/>
      <c r="AC16" s="150"/>
      <c r="AD16" s="150"/>
      <c r="AE16" s="150"/>
      <c r="AF16" s="150"/>
      <c r="AG16" s="150" t="s">
        <v>215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2" x14ac:dyDescent="0.25">
      <c r="A17" s="157"/>
      <c r="B17" s="158"/>
      <c r="C17" s="259" t="s">
        <v>227</v>
      </c>
      <c r="D17" s="260"/>
      <c r="E17" s="260"/>
      <c r="F17" s="260"/>
      <c r="G17" s="2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217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79" t="str">
        <f>C17</f>
        <v>s vybouráním lože, s přemístěním hmot na skládku na vzdálenost do 3 m nebo naložením na dopravní prostředek</v>
      </c>
      <c r="BB17" s="150"/>
      <c r="BC17" s="150"/>
      <c r="BD17" s="150"/>
      <c r="BE17" s="150"/>
      <c r="BF17" s="150"/>
      <c r="BG17" s="150"/>
      <c r="BH17" s="150"/>
    </row>
    <row r="18" spans="1:60" outlineLevel="2" x14ac:dyDescent="0.25">
      <c r="A18" s="157"/>
      <c r="B18" s="158"/>
      <c r="C18" s="250" t="s">
        <v>228</v>
      </c>
      <c r="D18" s="251"/>
      <c r="E18" s="251"/>
      <c r="F18" s="251"/>
      <c r="G18" s="251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149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2" x14ac:dyDescent="0.25">
      <c r="A19" s="157"/>
      <c r="B19" s="158"/>
      <c r="C19" s="189" t="s">
        <v>229</v>
      </c>
      <c r="D19" s="185"/>
      <c r="E19" s="186">
        <v>9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219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3" x14ac:dyDescent="0.25">
      <c r="A20" s="157"/>
      <c r="B20" s="158"/>
      <c r="C20" s="189" t="s">
        <v>230</v>
      </c>
      <c r="D20" s="185"/>
      <c r="E20" s="186">
        <v>66.8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219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3" x14ac:dyDescent="0.25">
      <c r="A21" s="157"/>
      <c r="B21" s="158"/>
      <c r="C21" s="189" t="s">
        <v>231</v>
      </c>
      <c r="D21" s="185"/>
      <c r="E21" s="186">
        <v>840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219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5">
      <c r="A22" s="172">
        <v>4</v>
      </c>
      <c r="B22" s="173" t="s">
        <v>232</v>
      </c>
      <c r="C22" s="181" t="s">
        <v>233</v>
      </c>
      <c r="D22" s="174" t="s">
        <v>234</v>
      </c>
      <c r="E22" s="175">
        <v>56.17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5">
        <v>0</v>
      </c>
      <c r="O22" s="175">
        <f>ROUND(E22*N22,2)</f>
        <v>0</v>
      </c>
      <c r="P22" s="175">
        <v>0</v>
      </c>
      <c r="Q22" s="175">
        <f>ROUND(E22*P22,2)</f>
        <v>0</v>
      </c>
      <c r="R22" s="177" t="s">
        <v>235</v>
      </c>
      <c r="S22" s="177" t="s">
        <v>143</v>
      </c>
      <c r="T22" s="178" t="s">
        <v>143</v>
      </c>
      <c r="U22" s="160">
        <v>0</v>
      </c>
      <c r="V22" s="160">
        <f>ROUND(E22*U22,2)</f>
        <v>0</v>
      </c>
      <c r="W22" s="160"/>
      <c r="X22" s="160" t="s">
        <v>214</v>
      </c>
      <c r="Y22" s="160" t="s">
        <v>146</v>
      </c>
      <c r="Z22" s="150"/>
      <c r="AA22" s="150"/>
      <c r="AB22" s="150"/>
      <c r="AC22" s="150"/>
      <c r="AD22" s="150"/>
      <c r="AE22" s="150"/>
      <c r="AF22" s="150"/>
      <c r="AG22" s="150" t="s">
        <v>215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2" x14ac:dyDescent="0.25">
      <c r="A23" s="157"/>
      <c r="B23" s="158"/>
      <c r="C23" s="189" t="s">
        <v>236</v>
      </c>
      <c r="D23" s="185"/>
      <c r="E23" s="186">
        <v>56.17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219</v>
      </c>
      <c r="AH23" s="150">
        <v>5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72">
        <v>5</v>
      </c>
      <c r="B24" s="173" t="s">
        <v>237</v>
      </c>
      <c r="C24" s="181" t="s">
        <v>238</v>
      </c>
      <c r="D24" s="174" t="s">
        <v>239</v>
      </c>
      <c r="E24" s="175">
        <v>56.17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5">
        <v>0</v>
      </c>
      <c r="O24" s="175">
        <f>ROUND(E24*N24,2)</f>
        <v>0</v>
      </c>
      <c r="P24" s="175">
        <v>0</v>
      </c>
      <c r="Q24" s="175">
        <f>ROUND(E24*P24,2)</f>
        <v>0</v>
      </c>
      <c r="R24" s="177"/>
      <c r="S24" s="177" t="s">
        <v>184</v>
      </c>
      <c r="T24" s="178" t="s">
        <v>144</v>
      </c>
      <c r="U24" s="160">
        <v>0.22134999999999999</v>
      </c>
      <c r="V24" s="160">
        <f>ROUND(E24*U24,2)</f>
        <v>12.43</v>
      </c>
      <c r="W24" s="160"/>
      <c r="X24" s="160" t="s">
        <v>240</v>
      </c>
      <c r="Y24" s="160" t="s">
        <v>146</v>
      </c>
      <c r="Z24" s="150"/>
      <c r="AA24" s="150"/>
      <c r="AB24" s="150"/>
      <c r="AC24" s="150"/>
      <c r="AD24" s="150"/>
      <c r="AE24" s="150"/>
      <c r="AF24" s="150"/>
      <c r="AG24" s="150" t="s">
        <v>241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2" x14ac:dyDescent="0.25">
      <c r="A25" s="157"/>
      <c r="B25" s="158"/>
      <c r="C25" s="248" t="s">
        <v>242</v>
      </c>
      <c r="D25" s="249"/>
      <c r="E25" s="249"/>
      <c r="F25" s="249"/>
      <c r="G25" s="249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50"/>
      <c r="AA25" s="150"/>
      <c r="AB25" s="150"/>
      <c r="AC25" s="150"/>
      <c r="AD25" s="150"/>
      <c r="AE25" s="150"/>
      <c r="AF25" s="150"/>
      <c r="AG25" s="150" t="s">
        <v>149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3" x14ac:dyDescent="0.25">
      <c r="A26" s="157"/>
      <c r="B26" s="158"/>
      <c r="C26" s="250" t="s">
        <v>243</v>
      </c>
      <c r="D26" s="251"/>
      <c r="E26" s="251"/>
      <c r="F26" s="251"/>
      <c r="G26" s="251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50"/>
      <c r="AA26" s="150"/>
      <c r="AB26" s="150"/>
      <c r="AC26" s="150"/>
      <c r="AD26" s="150"/>
      <c r="AE26" s="150"/>
      <c r="AF26" s="150"/>
      <c r="AG26" s="150" t="s">
        <v>149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3" x14ac:dyDescent="0.25">
      <c r="A27" s="157"/>
      <c r="B27" s="158"/>
      <c r="C27" s="250" t="s">
        <v>244</v>
      </c>
      <c r="D27" s="251"/>
      <c r="E27" s="251"/>
      <c r="F27" s="251"/>
      <c r="G27" s="251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50"/>
      <c r="AA27" s="150"/>
      <c r="AB27" s="150"/>
      <c r="AC27" s="150"/>
      <c r="AD27" s="150"/>
      <c r="AE27" s="150"/>
      <c r="AF27" s="150"/>
      <c r="AG27" s="150" t="s">
        <v>149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3" x14ac:dyDescent="0.25">
      <c r="A28" s="157"/>
      <c r="B28" s="158"/>
      <c r="C28" s="250" t="s">
        <v>245</v>
      </c>
      <c r="D28" s="251"/>
      <c r="E28" s="251"/>
      <c r="F28" s="251"/>
      <c r="G28" s="251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149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3" x14ac:dyDescent="0.25">
      <c r="A29" s="157"/>
      <c r="B29" s="158"/>
      <c r="C29" s="250" t="s">
        <v>246</v>
      </c>
      <c r="D29" s="251"/>
      <c r="E29" s="251"/>
      <c r="F29" s="251"/>
      <c r="G29" s="251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50"/>
      <c r="AA29" s="150"/>
      <c r="AB29" s="150"/>
      <c r="AC29" s="150"/>
      <c r="AD29" s="150"/>
      <c r="AE29" s="150"/>
      <c r="AF29" s="150"/>
      <c r="AG29" s="150" t="s">
        <v>149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79" t="str">
        <f>C29</f>
        <v>- ztížení vykopávek v blízkosti podzemního vedení, konstrukcí a objektů vč. jejich dočasného zajištění</v>
      </c>
      <c r="BB29" s="150"/>
      <c r="BC29" s="150"/>
      <c r="BD29" s="150"/>
      <c r="BE29" s="150"/>
      <c r="BF29" s="150"/>
      <c r="BG29" s="150"/>
      <c r="BH29" s="150"/>
    </row>
    <row r="30" spans="1:60" outlineLevel="3" x14ac:dyDescent="0.25">
      <c r="A30" s="157"/>
      <c r="B30" s="158"/>
      <c r="C30" s="250" t="s">
        <v>247</v>
      </c>
      <c r="D30" s="251"/>
      <c r="E30" s="251"/>
      <c r="F30" s="251"/>
      <c r="G30" s="251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149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3" x14ac:dyDescent="0.25">
      <c r="A31" s="157"/>
      <c r="B31" s="158"/>
      <c r="C31" s="250" t="s">
        <v>248</v>
      </c>
      <c r="D31" s="251"/>
      <c r="E31" s="251"/>
      <c r="F31" s="251"/>
      <c r="G31" s="251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50"/>
      <c r="AA31" s="150"/>
      <c r="AB31" s="150"/>
      <c r="AC31" s="150"/>
      <c r="AD31" s="150"/>
      <c r="AE31" s="150"/>
      <c r="AF31" s="150"/>
      <c r="AG31" s="150" t="s">
        <v>149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3" x14ac:dyDescent="0.25">
      <c r="A32" s="157"/>
      <c r="B32" s="158"/>
      <c r="C32" s="250" t="s">
        <v>249</v>
      </c>
      <c r="D32" s="251"/>
      <c r="E32" s="251"/>
      <c r="F32" s="251"/>
      <c r="G32" s="251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60"/>
      <c r="Z32" s="150"/>
      <c r="AA32" s="150"/>
      <c r="AB32" s="150"/>
      <c r="AC32" s="150"/>
      <c r="AD32" s="150"/>
      <c r="AE32" s="150"/>
      <c r="AF32" s="150"/>
      <c r="AG32" s="150" t="s">
        <v>149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3" x14ac:dyDescent="0.25">
      <c r="A33" s="157"/>
      <c r="B33" s="158"/>
      <c r="C33" s="250" t="s">
        <v>250</v>
      </c>
      <c r="D33" s="251"/>
      <c r="E33" s="251"/>
      <c r="F33" s="251"/>
      <c r="G33" s="251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50"/>
      <c r="AA33" s="150"/>
      <c r="AB33" s="150"/>
      <c r="AC33" s="150"/>
      <c r="AD33" s="150"/>
      <c r="AE33" s="150"/>
      <c r="AF33" s="150"/>
      <c r="AG33" s="150" t="s">
        <v>149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79" t="str">
        <f>C33</f>
        <v>- čerpání vody vč. čerpacích jímek, potrubí a pohotovostní čerpací soupravy (viz ustanovení k pol. 1151,2)</v>
      </c>
      <c r="BB33" s="150"/>
      <c r="BC33" s="150"/>
      <c r="BD33" s="150"/>
      <c r="BE33" s="150"/>
      <c r="BF33" s="150"/>
      <c r="BG33" s="150"/>
      <c r="BH33" s="150"/>
    </row>
    <row r="34" spans="1:60" outlineLevel="3" x14ac:dyDescent="0.25">
      <c r="A34" s="157"/>
      <c r="B34" s="158"/>
      <c r="C34" s="250" t="s">
        <v>251</v>
      </c>
      <c r="D34" s="251"/>
      <c r="E34" s="251"/>
      <c r="F34" s="251"/>
      <c r="G34" s="251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50"/>
      <c r="AA34" s="150"/>
      <c r="AB34" s="150"/>
      <c r="AC34" s="150"/>
      <c r="AD34" s="150"/>
      <c r="AE34" s="150"/>
      <c r="AF34" s="150"/>
      <c r="AG34" s="150" t="s">
        <v>149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3" x14ac:dyDescent="0.25">
      <c r="A35" s="157"/>
      <c r="B35" s="158"/>
      <c r="C35" s="250" t="s">
        <v>252</v>
      </c>
      <c r="D35" s="251"/>
      <c r="E35" s="251"/>
      <c r="F35" s="251"/>
      <c r="G35" s="251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149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3" x14ac:dyDescent="0.25">
      <c r="A36" s="157"/>
      <c r="B36" s="158"/>
      <c r="C36" s="250" t="s">
        <v>253</v>
      </c>
      <c r="D36" s="251"/>
      <c r="E36" s="251"/>
      <c r="F36" s="251"/>
      <c r="G36" s="251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60"/>
      <c r="Z36" s="150"/>
      <c r="AA36" s="150"/>
      <c r="AB36" s="150"/>
      <c r="AC36" s="150"/>
      <c r="AD36" s="150"/>
      <c r="AE36" s="150"/>
      <c r="AF36" s="150"/>
      <c r="AG36" s="150" t="s">
        <v>149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3" x14ac:dyDescent="0.25">
      <c r="A37" s="157"/>
      <c r="B37" s="158"/>
      <c r="C37" s="250" t="s">
        <v>254</v>
      </c>
      <c r="D37" s="251"/>
      <c r="E37" s="251"/>
      <c r="F37" s="251"/>
      <c r="G37" s="251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149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79" t="str">
        <f>C37</f>
        <v>- svahování a přesvah. svahů do konečného tvaru, výměna hornin v podloží a v pláni znehodnocené klimatickými vlivy</v>
      </c>
      <c r="BB37" s="150"/>
      <c r="BC37" s="150"/>
      <c r="BD37" s="150"/>
      <c r="BE37" s="150"/>
      <c r="BF37" s="150"/>
      <c r="BG37" s="150"/>
      <c r="BH37" s="150"/>
    </row>
    <row r="38" spans="1:60" outlineLevel="3" x14ac:dyDescent="0.25">
      <c r="A38" s="157"/>
      <c r="B38" s="158"/>
      <c r="C38" s="250" t="s">
        <v>255</v>
      </c>
      <c r="D38" s="251"/>
      <c r="E38" s="251"/>
      <c r="F38" s="251"/>
      <c r="G38" s="251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50"/>
      <c r="AA38" s="150"/>
      <c r="AB38" s="150"/>
      <c r="AC38" s="150"/>
      <c r="AD38" s="150"/>
      <c r="AE38" s="150"/>
      <c r="AF38" s="150"/>
      <c r="AG38" s="150" t="s">
        <v>149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3" x14ac:dyDescent="0.25">
      <c r="A39" s="157"/>
      <c r="B39" s="158"/>
      <c r="C39" s="250" t="s">
        <v>256</v>
      </c>
      <c r="D39" s="251"/>
      <c r="E39" s="251"/>
      <c r="F39" s="251"/>
      <c r="G39" s="251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50"/>
      <c r="AA39" s="150"/>
      <c r="AB39" s="150"/>
      <c r="AC39" s="150"/>
      <c r="AD39" s="150"/>
      <c r="AE39" s="150"/>
      <c r="AF39" s="150"/>
      <c r="AG39" s="150" t="s">
        <v>149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3" x14ac:dyDescent="0.25">
      <c r="A40" s="157"/>
      <c r="B40" s="158"/>
      <c r="C40" s="250" t="s">
        <v>257</v>
      </c>
      <c r="D40" s="251"/>
      <c r="E40" s="251"/>
      <c r="F40" s="251"/>
      <c r="G40" s="251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50"/>
      <c r="AA40" s="150"/>
      <c r="AB40" s="150"/>
      <c r="AC40" s="150"/>
      <c r="AD40" s="150"/>
      <c r="AE40" s="150"/>
      <c r="AF40" s="150"/>
      <c r="AG40" s="150" t="s">
        <v>149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3" x14ac:dyDescent="0.25">
      <c r="A41" s="157"/>
      <c r="B41" s="158"/>
      <c r="C41" s="250" t="s">
        <v>258</v>
      </c>
      <c r="D41" s="251"/>
      <c r="E41" s="251"/>
      <c r="F41" s="251"/>
      <c r="G41" s="251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50"/>
      <c r="AA41" s="150"/>
      <c r="AB41" s="150"/>
      <c r="AC41" s="150"/>
      <c r="AD41" s="150"/>
      <c r="AE41" s="150"/>
      <c r="AF41" s="150"/>
      <c r="AG41" s="150" t="s">
        <v>149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3" x14ac:dyDescent="0.25">
      <c r="A42" s="157"/>
      <c r="B42" s="158"/>
      <c r="C42" s="250" t="s">
        <v>259</v>
      </c>
      <c r="D42" s="251"/>
      <c r="E42" s="251"/>
      <c r="F42" s="251"/>
      <c r="G42" s="251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149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3" x14ac:dyDescent="0.25">
      <c r="A43" s="157"/>
      <c r="B43" s="158"/>
      <c r="C43" s="250" t="s">
        <v>260</v>
      </c>
      <c r="D43" s="251"/>
      <c r="E43" s="251"/>
      <c r="F43" s="251"/>
      <c r="G43" s="251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50"/>
      <c r="AA43" s="150"/>
      <c r="AB43" s="150"/>
      <c r="AC43" s="150"/>
      <c r="AD43" s="150"/>
      <c r="AE43" s="150"/>
      <c r="AF43" s="150"/>
      <c r="AG43" s="150" t="s">
        <v>149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3" x14ac:dyDescent="0.25">
      <c r="A44" s="157"/>
      <c r="B44" s="158"/>
      <c r="C44" s="250" t="s">
        <v>261</v>
      </c>
      <c r="D44" s="251"/>
      <c r="E44" s="251"/>
      <c r="F44" s="251"/>
      <c r="G44" s="251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50"/>
      <c r="AA44" s="150"/>
      <c r="AB44" s="150"/>
      <c r="AC44" s="150"/>
      <c r="AD44" s="150"/>
      <c r="AE44" s="150"/>
      <c r="AF44" s="150"/>
      <c r="AG44" s="150" t="s">
        <v>149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3" x14ac:dyDescent="0.25">
      <c r="A45" s="157"/>
      <c r="B45" s="158"/>
      <c r="C45" s="250" t="s">
        <v>262</v>
      </c>
      <c r="D45" s="251"/>
      <c r="E45" s="251"/>
      <c r="F45" s="251"/>
      <c r="G45" s="251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60"/>
      <c r="Z45" s="150"/>
      <c r="AA45" s="150"/>
      <c r="AB45" s="150"/>
      <c r="AC45" s="150"/>
      <c r="AD45" s="150"/>
      <c r="AE45" s="150"/>
      <c r="AF45" s="150"/>
      <c r="AG45" s="150" t="s">
        <v>149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ht="21" outlineLevel="3" x14ac:dyDescent="0.25">
      <c r="A46" s="157"/>
      <c r="B46" s="158"/>
      <c r="C46" s="250" t="s">
        <v>263</v>
      </c>
      <c r="D46" s="251"/>
      <c r="E46" s="251"/>
      <c r="F46" s="251"/>
      <c r="G46" s="251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50"/>
      <c r="AA46" s="150"/>
      <c r="AB46" s="150"/>
      <c r="AC46" s="150"/>
      <c r="AD46" s="150"/>
      <c r="AE46" s="150"/>
      <c r="AF46" s="150"/>
      <c r="AG46" s="150" t="s">
        <v>149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79" t="str">
        <f>C46</f>
        <v>- veškeré pomocné konstrukce umožňující provedení vykopávky (příjezdy, sjezdy, nájezdy, lešení, podpěr. konstr., přemostění, zpevněné plochy, zakrytí a pod.)</v>
      </c>
      <c r="BB46" s="150"/>
      <c r="BC46" s="150"/>
      <c r="BD46" s="150"/>
      <c r="BE46" s="150"/>
      <c r="BF46" s="150"/>
      <c r="BG46" s="150"/>
      <c r="BH46" s="150"/>
    </row>
    <row r="47" spans="1:60" outlineLevel="2" x14ac:dyDescent="0.25">
      <c r="A47" s="157"/>
      <c r="B47" s="158"/>
      <c r="C47" s="189" t="s">
        <v>264</v>
      </c>
      <c r="D47" s="185"/>
      <c r="E47" s="186">
        <v>56.17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50"/>
      <c r="AA47" s="150"/>
      <c r="AB47" s="150"/>
      <c r="AC47" s="150"/>
      <c r="AD47" s="150"/>
      <c r="AE47" s="150"/>
      <c r="AF47" s="150"/>
      <c r="AG47" s="150" t="s">
        <v>219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x14ac:dyDescent="0.25">
      <c r="A48" s="165" t="s">
        <v>138</v>
      </c>
      <c r="B48" s="166" t="s">
        <v>84</v>
      </c>
      <c r="C48" s="180" t="s">
        <v>63</v>
      </c>
      <c r="D48" s="167"/>
      <c r="E48" s="168"/>
      <c r="F48" s="169"/>
      <c r="G48" s="169">
        <f>SUMIF(AG49:AG93,"&lt;&gt;NOR",G49:G93)</f>
        <v>0</v>
      </c>
      <c r="H48" s="169"/>
      <c r="I48" s="169">
        <f>SUM(I49:I93)</f>
        <v>0</v>
      </c>
      <c r="J48" s="169"/>
      <c r="K48" s="169">
        <f>SUM(K49:K93)</f>
        <v>0</v>
      </c>
      <c r="L48" s="169"/>
      <c r="M48" s="169">
        <f>SUM(M49:M93)</f>
        <v>0</v>
      </c>
      <c r="N48" s="168"/>
      <c r="O48" s="168">
        <f>SUM(O49:O93)</f>
        <v>51.599999999999994</v>
      </c>
      <c r="P48" s="168"/>
      <c r="Q48" s="168">
        <f>SUM(Q49:Q93)</f>
        <v>0</v>
      </c>
      <c r="R48" s="169"/>
      <c r="S48" s="169"/>
      <c r="T48" s="170"/>
      <c r="U48" s="164"/>
      <c r="V48" s="164">
        <f>SUM(V49:V93)</f>
        <v>73.209999999999994</v>
      </c>
      <c r="W48" s="164"/>
      <c r="X48" s="164"/>
      <c r="Y48" s="164"/>
      <c r="AG48" t="s">
        <v>139</v>
      </c>
    </row>
    <row r="49" spans="1:60" ht="20.399999999999999" outlineLevel="1" x14ac:dyDescent="0.25">
      <c r="A49" s="172">
        <v>6</v>
      </c>
      <c r="B49" s="173" t="s">
        <v>265</v>
      </c>
      <c r="C49" s="181" t="s">
        <v>266</v>
      </c>
      <c r="D49" s="174" t="s">
        <v>212</v>
      </c>
      <c r="E49" s="175">
        <v>73.3</v>
      </c>
      <c r="F49" s="176"/>
      <c r="G49" s="177">
        <f>ROUND(E49*F49,2)</f>
        <v>0</v>
      </c>
      <c r="H49" s="176"/>
      <c r="I49" s="177">
        <f>ROUND(E49*H49,2)</f>
        <v>0</v>
      </c>
      <c r="J49" s="176"/>
      <c r="K49" s="177">
        <f>ROUND(E49*J49,2)</f>
        <v>0</v>
      </c>
      <c r="L49" s="177">
        <v>21</v>
      </c>
      <c r="M49" s="177">
        <f>G49*(1+L49/100)</f>
        <v>0</v>
      </c>
      <c r="N49" s="175">
        <v>6.9000000000000006E-2</v>
      </c>
      <c r="O49" s="175">
        <f>ROUND(E49*N49,2)</f>
        <v>5.0599999999999996</v>
      </c>
      <c r="P49" s="175">
        <v>0</v>
      </c>
      <c r="Q49" s="175">
        <f>ROUND(E49*P49,2)</f>
        <v>0</v>
      </c>
      <c r="R49" s="177" t="s">
        <v>213</v>
      </c>
      <c r="S49" s="177" t="s">
        <v>143</v>
      </c>
      <c r="T49" s="178" t="s">
        <v>143</v>
      </c>
      <c r="U49" s="160">
        <v>2.5000000000000001E-2</v>
      </c>
      <c r="V49" s="160">
        <f>ROUND(E49*U49,2)</f>
        <v>1.83</v>
      </c>
      <c r="W49" s="160"/>
      <c r="X49" s="160" t="s">
        <v>214</v>
      </c>
      <c r="Y49" s="160" t="s">
        <v>146</v>
      </c>
      <c r="Z49" s="150"/>
      <c r="AA49" s="150"/>
      <c r="AB49" s="150"/>
      <c r="AC49" s="150"/>
      <c r="AD49" s="150"/>
      <c r="AE49" s="150"/>
      <c r="AF49" s="150"/>
      <c r="AG49" s="150" t="s">
        <v>215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2" x14ac:dyDescent="0.25">
      <c r="A50" s="157"/>
      <c r="B50" s="158"/>
      <c r="C50" s="248" t="s">
        <v>267</v>
      </c>
      <c r="D50" s="249"/>
      <c r="E50" s="249"/>
      <c r="F50" s="249"/>
      <c r="G50" s="249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60"/>
      <c r="Z50" s="150"/>
      <c r="AA50" s="150"/>
      <c r="AB50" s="150"/>
      <c r="AC50" s="150"/>
      <c r="AD50" s="150"/>
      <c r="AE50" s="150"/>
      <c r="AF50" s="150"/>
      <c r="AG50" s="150" t="s">
        <v>149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2" x14ac:dyDescent="0.25">
      <c r="A51" s="157"/>
      <c r="B51" s="158"/>
      <c r="C51" s="189" t="s">
        <v>268</v>
      </c>
      <c r="D51" s="185"/>
      <c r="E51" s="186">
        <v>73.3</v>
      </c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50"/>
      <c r="AA51" s="150"/>
      <c r="AB51" s="150"/>
      <c r="AC51" s="150"/>
      <c r="AD51" s="150"/>
      <c r="AE51" s="150"/>
      <c r="AF51" s="150"/>
      <c r="AG51" s="150" t="s">
        <v>219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72">
        <v>7</v>
      </c>
      <c r="B52" s="173" t="s">
        <v>269</v>
      </c>
      <c r="C52" s="181" t="s">
        <v>270</v>
      </c>
      <c r="D52" s="174" t="s">
        <v>212</v>
      </c>
      <c r="E52" s="175">
        <v>1098.2</v>
      </c>
      <c r="F52" s="176"/>
      <c r="G52" s="177">
        <f>ROUND(E52*F52,2)</f>
        <v>0</v>
      </c>
      <c r="H52" s="176"/>
      <c r="I52" s="177">
        <f>ROUND(E52*H52,2)</f>
        <v>0</v>
      </c>
      <c r="J52" s="176"/>
      <c r="K52" s="177">
        <f>ROUND(E52*J52,2)</f>
        <v>0</v>
      </c>
      <c r="L52" s="177">
        <v>21</v>
      </c>
      <c r="M52" s="177">
        <f>G52*(1+L52/100)</f>
        <v>0</v>
      </c>
      <c r="N52" s="175">
        <v>0</v>
      </c>
      <c r="O52" s="175">
        <f>ROUND(E52*N52,2)</f>
        <v>0</v>
      </c>
      <c r="P52" s="175">
        <v>0</v>
      </c>
      <c r="Q52" s="175">
        <f>ROUND(E52*P52,2)</f>
        <v>0</v>
      </c>
      <c r="R52" s="177"/>
      <c r="S52" s="177" t="s">
        <v>184</v>
      </c>
      <c r="T52" s="178" t="s">
        <v>144</v>
      </c>
      <c r="U52" s="160">
        <v>6.5000000000000002E-2</v>
      </c>
      <c r="V52" s="160">
        <f>ROUND(E52*U52,2)</f>
        <v>71.38</v>
      </c>
      <c r="W52" s="160"/>
      <c r="X52" s="160" t="s">
        <v>214</v>
      </c>
      <c r="Y52" s="160" t="s">
        <v>146</v>
      </c>
      <c r="Z52" s="150"/>
      <c r="AA52" s="150"/>
      <c r="AB52" s="150"/>
      <c r="AC52" s="150"/>
      <c r="AD52" s="150"/>
      <c r="AE52" s="150"/>
      <c r="AF52" s="150"/>
      <c r="AG52" s="150" t="s">
        <v>215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2" x14ac:dyDescent="0.25">
      <c r="A53" s="157"/>
      <c r="B53" s="158"/>
      <c r="C53" s="248" t="s">
        <v>271</v>
      </c>
      <c r="D53" s="249"/>
      <c r="E53" s="249"/>
      <c r="F53" s="249"/>
      <c r="G53" s="249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60"/>
      <c r="Z53" s="150"/>
      <c r="AA53" s="150"/>
      <c r="AB53" s="150"/>
      <c r="AC53" s="150"/>
      <c r="AD53" s="150"/>
      <c r="AE53" s="150"/>
      <c r="AF53" s="150"/>
      <c r="AG53" s="150" t="s">
        <v>149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2" x14ac:dyDescent="0.25">
      <c r="A54" s="157"/>
      <c r="B54" s="158"/>
      <c r="C54" s="189" t="s">
        <v>272</v>
      </c>
      <c r="D54" s="185"/>
      <c r="E54" s="186">
        <v>1098.2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60"/>
      <c r="Z54" s="150"/>
      <c r="AA54" s="150"/>
      <c r="AB54" s="150"/>
      <c r="AC54" s="150"/>
      <c r="AD54" s="150"/>
      <c r="AE54" s="150"/>
      <c r="AF54" s="150"/>
      <c r="AG54" s="150" t="s">
        <v>219</v>
      </c>
      <c r="AH54" s="150">
        <v>5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172">
        <v>8</v>
      </c>
      <c r="B55" s="173" t="s">
        <v>273</v>
      </c>
      <c r="C55" s="181" t="s">
        <v>274</v>
      </c>
      <c r="D55" s="174" t="s">
        <v>275</v>
      </c>
      <c r="E55" s="175">
        <v>28.99248</v>
      </c>
      <c r="F55" s="176"/>
      <c r="G55" s="177">
        <f>ROUND(E55*F55,2)</f>
        <v>0</v>
      </c>
      <c r="H55" s="176"/>
      <c r="I55" s="177">
        <f>ROUND(E55*H55,2)</f>
        <v>0</v>
      </c>
      <c r="J55" s="176"/>
      <c r="K55" s="177">
        <f>ROUND(E55*J55,2)</f>
        <v>0</v>
      </c>
      <c r="L55" s="177">
        <v>21</v>
      </c>
      <c r="M55" s="177">
        <f>G55*(1+L55/100)</f>
        <v>0</v>
      </c>
      <c r="N55" s="175">
        <v>1</v>
      </c>
      <c r="O55" s="175">
        <f>ROUND(E55*N55,2)</f>
        <v>28.99</v>
      </c>
      <c r="P55" s="175">
        <v>0</v>
      </c>
      <c r="Q55" s="175">
        <f>ROUND(E55*P55,2)</f>
        <v>0</v>
      </c>
      <c r="R55" s="177" t="s">
        <v>276</v>
      </c>
      <c r="S55" s="177" t="s">
        <v>143</v>
      </c>
      <c r="T55" s="178" t="s">
        <v>143</v>
      </c>
      <c r="U55" s="160">
        <v>0</v>
      </c>
      <c r="V55" s="160">
        <f>ROUND(E55*U55,2)</f>
        <v>0</v>
      </c>
      <c r="W55" s="160"/>
      <c r="X55" s="160" t="s">
        <v>277</v>
      </c>
      <c r="Y55" s="160" t="s">
        <v>146</v>
      </c>
      <c r="Z55" s="150"/>
      <c r="AA55" s="150"/>
      <c r="AB55" s="150"/>
      <c r="AC55" s="150"/>
      <c r="AD55" s="150"/>
      <c r="AE55" s="150"/>
      <c r="AF55" s="150"/>
      <c r="AG55" s="150" t="s">
        <v>278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2" x14ac:dyDescent="0.25">
      <c r="A56" s="157"/>
      <c r="B56" s="158"/>
      <c r="C56" s="248" t="s">
        <v>279</v>
      </c>
      <c r="D56" s="249"/>
      <c r="E56" s="249"/>
      <c r="F56" s="249"/>
      <c r="G56" s="249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50"/>
      <c r="AA56" s="150"/>
      <c r="AB56" s="150"/>
      <c r="AC56" s="150"/>
      <c r="AD56" s="150"/>
      <c r="AE56" s="150"/>
      <c r="AF56" s="150"/>
      <c r="AG56" s="150" t="s">
        <v>149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3" x14ac:dyDescent="0.25">
      <c r="A57" s="157"/>
      <c r="B57" s="158"/>
      <c r="C57" s="250" t="s">
        <v>280</v>
      </c>
      <c r="D57" s="251"/>
      <c r="E57" s="251"/>
      <c r="F57" s="251"/>
      <c r="G57" s="251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60"/>
      <c r="Z57" s="150"/>
      <c r="AA57" s="150"/>
      <c r="AB57" s="150"/>
      <c r="AC57" s="150"/>
      <c r="AD57" s="150"/>
      <c r="AE57" s="150"/>
      <c r="AF57" s="150"/>
      <c r="AG57" s="150" t="s">
        <v>149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3" x14ac:dyDescent="0.25">
      <c r="A58" s="157"/>
      <c r="B58" s="158"/>
      <c r="C58" s="250" t="s">
        <v>281</v>
      </c>
      <c r="D58" s="251"/>
      <c r="E58" s="251"/>
      <c r="F58" s="251"/>
      <c r="G58" s="251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60"/>
      <c r="Z58" s="150"/>
      <c r="AA58" s="150"/>
      <c r="AB58" s="150"/>
      <c r="AC58" s="150"/>
      <c r="AD58" s="150"/>
      <c r="AE58" s="150"/>
      <c r="AF58" s="150"/>
      <c r="AG58" s="150" t="s">
        <v>149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2" x14ac:dyDescent="0.25">
      <c r="A59" s="157"/>
      <c r="B59" s="158"/>
      <c r="C59" s="189" t="s">
        <v>282</v>
      </c>
      <c r="D59" s="185"/>
      <c r="E59" s="186">
        <v>28.99248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60"/>
      <c r="Z59" s="150"/>
      <c r="AA59" s="150"/>
      <c r="AB59" s="150"/>
      <c r="AC59" s="150"/>
      <c r="AD59" s="150"/>
      <c r="AE59" s="150"/>
      <c r="AF59" s="150"/>
      <c r="AG59" s="150" t="s">
        <v>219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5">
      <c r="A60" s="172">
        <v>9</v>
      </c>
      <c r="B60" s="173" t="s">
        <v>283</v>
      </c>
      <c r="C60" s="181" t="s">
        <v>284</v>
      </c>
      <c r="D60" s="174" t="s">
        <v>285</v>
      </c>
      <c r="E60" s="175">
        <v>9224.8799999999992</v>
      </c>
      <c r="F60" s="176"/>
      <c r="G60" s="177">
        <f>ROUND(E60*F60,2)</f>
        <v>0</v>
      </c>
      <c r="H60" s="176"/>
      <c r="I60" s="177">
        <f>ROUND(E60*H60,2)</f>
        <v>0</v>
      </c>
      <c r="J60" s="176"/>
      <c r="K60" s="177">
        <f>ROUND(E60*J60,2)</f>
        <v>0</v>
      </c>
      <c r="L60" s="177">
        <v>21</v>
      </c>
      <c r="M60" s="177">
        <f>G60*(1+L60/100)</f>
        <v>0</v>
      </c>
      <c r="N60" s="175">
        <v>1E-3</v>
      </c>
      <c r="O60" s="175">
        <f>ROUND(E60*N60,2)</f>
        <v>9.2200000000000006</v>
      </c>
      <c r="P60" s="175">
        <v>0</v>
      </c>
      <c r="Q60" s="175">
        <f>ROUND(E60*P60,2)</f>
        <v>0</v>
      </c>
      <c r="R60" s="177"/>
      <c r="S60" s="177" t="s">
        <v>184</v>
      </c>
      <c r="T60" s="178" t="s">
        <v>144</v>
      </c>
      <c r="U60" s="160">
        <v>0</v>
      </c>
      <c r="V60" s="160">
        <f>ROUND(E60*U60,2)</f>
        <v>0</v>
      </c>
      <c r="W60" s="160"/>
      <c r="X60" s="160" t="s">
        <v>277</v>
      </c>
      <c r="Y60" s="160" t="s">
        <v>146</v>
      </c>
      <c r="Z60" s="150"/>
      <c r="AA60" s="150"/>
      <c r="AB60" s="150"/>
      <c r="AC60" s="150"/>
      <c r="AD60" s="150"/>
      <c r="AE60" s="150"/>
      <c r="AF60" s="150"/>
      <c r="AG60" s="150" t="s">
        <v>278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2" x14ac:dyDescent="0.25">
      <c r="A61" s="157"/>
      <c r="B61" s="158"/>
      <c r="C61" s="248" t="s">
        <v>286</v>
      </c>
      <c r="D61" s="249"/>
      <c r="E61" s="249"/>
      <c r="F61" s="249"/>
      <c r="G61" s="249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50"/>
      <c r="AA61" s="150"/>
      <c r="AB61" s="150"/>
      <c r="AC61" s="150"/>
      <c r="AD61" s="150"/>
      <c r="AE61" s="150"/>
      <c r="AF61" s="150"/>
      <c r="AG61" s="150" t="s">
        <v>149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3" x14ac:dyDescent="0.25">
      <c r="A62" s="157"/>
      <c r="B62" s="158"/>
      <c r="C62" s="250" t="s">
        <v>287</v>
      </c>
      <c r="D62" s="251"/>
      <c r="E62" s="251"/>
      <c r="F62" s="251"/>
      <c r="G62" s="251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60"/>
      <c r="Z62" s="150"/>
      <c r="AA62" s="150"/>
      <c r="AB62" s="150"/>
      <c r="AC62" s="150"/>
      <c r="AD62" s="150"/>
      <c r="AE62" s="150"/>
      <c r="AF62" s="150"/>
      <c r="AG62" s="150" t="s">
        <v>149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3" x14ac:dyDescent="0.25">
      <c r="A63" s="157"/>
      <c r="B63" s="158"/>
      <c r="C63" s="190" t="s">
        <v>288</v>
      </c>
      <c r="D63" s="161"/>
      <c r="E63" s="162"/>
      <c r="F63" s="163"/>
      <c r="G63" s="163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60"/>
      <c r="Z63" s="150"/>
      <c r="AA63" s="150"/>
      <c r="AB63" s="150"/>
      <c r="AC63" s="150"/>
      <c r="AD63" s="150"/>
      <c r="AE63" s="150"/>
      <c r="AF63" s="150"/>
      <c r="AG63" s="150" t="s">
        <v>149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21" outlineLevel="3" x14ac:dyDescent="0.25">
      <c r="A64" s="157"/>
      <c r="B64" s="158"/>
      <c r="C64" s="250" t="s">
        <v>289</v>
      </c>
      <c r="D64" s="251"/>
      <c r="E64" s="251"/>
      <c r="F64" s="251"/>
      <c r="G64" s="251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50"/>
      <c r="AA64" s="150"/>
      <c r="AB64" s="150"/>
      <c r="AC64" s="150"/>
      <c r="AD64" s="150"/>
      <c r="AE64" s="150"/>
      <c r="AF64" s="150"/>
      <c r="AG64" s="150" t="s">
        <v>149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79" t="str">
        <f>C64</f>
        <v>Je-li v názvu položky v kontrolním rozpočtu nebo v soupisu prací uvedena obchodní značka jakéhokoliv materiálu, výrobku nebo technologie, má tento název pouze informativní charakter.</v>
      </c>
      <c r="BB64" s="150"/>
      <c r="BC64" s="150"/>
      <c r="BD64" s="150"/>
      <c r="BE64" s="150"/>
      <c r="BF64" s="150"/>
      <c r="BG64" s="150"/>
      <c r="BH64" s="150"/>
    </row>
    <row r="65" spans="1:60" ht="21" outlineLevel="3" x14ac:dyDescent="0.25">
      <c r="A65" s="157"/>
      <c r="B65" s="158"/>
      <c r="C65" s="250" t="s">
        <v>290</v>
      </c>
      <c r="D65" s="251"/>
      <c r="E65" s="251"/>
      <c r="F65" s="251"/>
      <c r="G65" s="251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50"/>
      <c r="AA65" s="150"/>
      <c r="AB65" s="150"/>
      <c r="AC65" s="150"/>
      <c r="AD65" s="150"/>
      <c r="AE65" s="150"/>
      <c r="AF65" s="150"/>
      <c r="AG65" s="150" t="s">
        <v>149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79" t="str">
        <f>C65</f>
        <v>Pro ocenění a následně pro realizaci je možné použít i jiný materiál, výrobek nebo technologii, se srovnatelnými nebo lepšími užitnými vlastnostmi, které odpovídají požadavkům dokumentace.</v>
      </c>
      <c r="BB65" s="150"/>
      <c r="BC65" s="150"/>
      <c r="BD65" s="150"/>
      <c r="BE65" s="150"/>
      <c r="BF65" s="150"/>
      <c r="BG65" s="150"/>
      <c r="BH65" s="150"/>
    </row>
    <row r="66" spans="1:60" outlineLevel="2" x14ac:dyDescent="0.25">
      <c r="A66" s="157"/>
      <c r="B66" s="158"/>
      <c r="C66" s="189" t="s">
        <v>291</v>
      </c>
      <c r="D66" s="185"/>
      <c r="E66" s="186">
        <v>9224.8799999999992</v>
      </c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60"/>
      <c r="Z66" s="150"/>
      <c r="AA66" s="150"/>
      <c r="AB66" s="150"/>
      <c r="AC66" s="150"/>
      <c r="AD66" s="150"/>
      <c r="AE66" s="150"/>
      <c r="AF66" s="150"/>
      <c r="AG66" s="150" t="s">
        <v>219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5">
      <c r="A67" s="172">
        <v>10</v>
      </c>
      <c r="B67" s="173" t="s">
        <v>292</v>
      </c>
      <c r="C67" s="181" t="s">
        <v>293</v>
      </c>
      <c r="D67" s="174" t="s">
        <v>285</v>
      </c>
      <c r="E67" s="175">
        <v>2416.04</v>
      </c>
      <c r="F67" s="176"/>
      <c r="G67" s="177">
        <f>ROUND(E67*F67,2)</f>
        <v>0</v>
      </c>
      <c r="H67" s="176"/>
      <c r="I67" s="177">
        <f>ROUND(E67*H67,2)</f>
        <v>0</v>
      </c>
      <c r="J67" s="176"/>
      <c r="K67" s="177">
        <f>ROUND(E67*J67,2)</f>
        <v>0</v>
      </c>
      <c r="L67" s="177">
        <v>21</v>
      </c>
      <c r="M67" s="177">
        <f>G67*(1+L67/100)</f>
        <v>0</v>
      </c>
      <c r="N67" s="175">
        <v>1E-3</v>
      </c>
      <c r="O67" s="175">
        <f>ROUND(E67*N67,2)</f>
        <v>2.42</v>
      </c>
      <c r="P67" s="175">
        <v>0</v>
      </c>
      <c r="Q67" s="175">
        <f>ROUND(E67*P67,2)</f>
        <v>0</v>
      </c>
      <c r="R67" s="177"/>
      <c r="S67" s="177" t="s">
        <v>184</v>
      </c>
      <c r="T67" s="178" t="s">
        <v>144</v>
      </c>
      <c r="U67" s="160">
        <v>0</v>
      </c>
      <c r="V67" s="160">
        <f>ROUND(E67*U67,2)</f>
        <v>0</v>
      </c>
      <c r="W67" s="160"/>
      <c r="X67" s="160" t="s">
        <v>277</v>
      </c>
      <c r="Y67" s="160" t="s">
        <v>146</v>
      </c>
      <c r="Z67" s="150"/>
      <c r="AA67" s="150"/>
      <c r="AB67" s="150"/>
      <c r="AC67" s="150"/>
      <c r="AD67" s="150"/>
      <c r="AE67" s="150"/>
      <c r="AF67" s="150"/>
      <c r="AG67" s="150" t="s">
        <v>278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2" x14ac:dyDescent="0.25">
      <c r="A68" s="157"/>
      <c r="B68" s="158"/>
      <c r="C68" s="248" t="s">
        <v>294</v>
      </c>
      <c r="D68" s="249"/>
      <c r="E68" s="249"/>
      <c r="F68" s="249"/>
      <c r="G68" s="249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149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3" x14ac:dyDescent="0.25">
      <c r="A69" s="157"/>
      <c r="B69" s="158"/>
      <c r="C69" s="250" t="s">
        <v>271</v>
      </c>
      <c r="D69" s="251"/>
      <c r="E69" s="251"/>
      <c r="F69" s="251"/>
      <c r="G69" s="251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50"/>
      <c r="AA69" s="150"/>
      <c r="AB69" s="150"/>
      <c r="AC69" s="150"/>
      <c r="AD69" s="150"/>
      <c r="AE69" s="150"/>
      <c r="AF69" s="150"/>
      <c r="AG69" s="150" t="s">
        <v>149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3" x14ac:dyDescent="0.25">
      <c r="A70" s="157"/>
      <c r="B70" s="158"/>
      <c r="C70" s="190" t="s">
        <v>288</v>
      </c>
      <c r="D70" s="161"/>
      <c r="E70" s="162"/>
      <c r="F70" s="163"/>
      <c r="G70" s="163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149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1" outlineLevel="3" x14ac:dyDescent="0.25">
      <c r="A71" s="157"/>
      <c r="B71" s="158"/>
      <c r="C71" s="250" t="s">
        <v>289</v>
      </c>
      <c r="D71" s="251"/>
      <c r="E71" s="251"/>
      <c r="F71" s="251"/>
      <c r="G71" s="251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149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79" t="str">
        <f>C71</f>
        <v>Je-li v názvu položky v kontrolním rozpočtu nebo v soupisu prací uvedena obchodní značka jakéhokoliv materiálu, výrobku nebo technologie, má tento název pouze informativní charakter.</v>
      </c>
      <c r="BB71" s="150"/>
      <c r="BC71" s="150"/>
      <c r="BD71" s="150"/>
      <c r="BE71" s="150"/>
      <c r="BF71" s="150"/>
      <c r="BG71" s="150"/>
      <c r="BH71" s="150"/>
    </row>
    <row r="72" spans="1:60" ht="21" outlineLevel="3" x14ac:dyDescent="0.25">
      <c r="A72" s="157"/>
      <c r="B72" s="158"/>
      <c r="C72" s="250" t="s">
        <v>290</v>
      </c>
      <c r="D72" s="251"/>
      <c r="E72" s="251"/>
      <c r="F72" s="251"/>
      <c r="G72" s="251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60"/>
      <c r="Z72" s="150"/>
      <c r="AA72" s="150"/>
      <c r="AB72" s="150"/>
      <c r="AC72" s="150"/>
      <c r="AD72" s="150"/>
      <c r="AE72" s="150"/>
      <c r="AF72" s="150"/>
      <c r="AG72" s="150" t="s">
        <v>149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79" t="str">
        <f>C72</f>
        <v>Pro ocenění a následně pro realizaci je možné použít i jiný materiál, výrobek nebo technologii, se srovnatelnými nebo lepšími užitnými vlastnostmi, které odpovídají požadavkům dokumentace.</v>
      </c>
      <c r="BB72" s="150"/>
      <c r="BC72" s="150"/>
      <c r="BD72" s="150"/>
      <c r="BE72" s="150"/>
      <c r="BF72" s="150"/>
      <c r="BG72" s="150"/>
      <c r="BH72" s="150"/>
    </row>
    <row r="73" spans="1:60" outlineLevel="2" x14ac:dyDescent="0.25">
      <c r="A73" s="157"/>
      <c r="B73" s="158"/>
      <c r="C73" s="189" t="s">
        <v>295</v>
      </c>
      <c r="D73" s="185"/>
      <c r="E73" s="186">
        <v>2416.04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50"/>
      <c r="AA73" s="150"/>
      <c r="AB73" s="150"/>
      <c r="AC73" s="150"/>
      <c r="AD73" s="150"/>
      <c r="AE73" s="150"/>
      <c r="AF73" s="150"/>
      <c r="AG73" s="150" t="s">
        <v>219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5">
      <c r="A74" s="172">
        <v>11</v>
      </c>
      <c r="B74" s="173" t="s">
        <v>296</v>
      </c>
      <c r="C74" s="181" t="s">
        <v>297</v>
      </c>
      <c r="D74" s="174" t="s">
        <v>285</v>
      </c>
      <c r="E74" s="175">
        <v>5857.7987999999996</v>
      </c>
      <c r="F74" s="176"/>
      <c r="G74" s="177">
        <f>ROUND(E74*F74,2)</f>
        <v>0</v>
      </c>
      <c r="H74" s="176"/>
      <c r="I74" s="177">
        <f>ROUND(E74*H74,2)</f>
        <v>0</v>
      </c>
      <c r="J74" s="176"/>
      <c r="K74" s="177">
        <f>ROUND(E74*J74,2)</f>
        <v>0</v>
      </c>
      <c r="L74" s="177">
        <v>21</v>
      </c>
      <c r="M74" s="177">
        <f>G74*(1+L74/100)</f>
        <v>0</v>
      </c>
      <c r="N74" s="175">
        <v>1E-3</v>
      </c>
      <c r="O74" s="175">
        <f>ROUND(E74*N74,2)</f>
        <v>5.86</v>
      </c>
      <c r="P74" s="175">
        <v>0</v>
      </c>
      <c r="Q74" s="175">
        <f>ROUND(E74*P74,2)</f>
        <v>0</v>
      </c>
      <c r="R74" s="177"/>
      <c r="S74" s="177" t="s">
        <v>184</v>
      </c>
      <c r="T74" s="178" t="s">
        <v>144</v>
      </c>
      <c r="U74" s="160">
        <v>0</v>
      </c>
      <c r="V74" s="160">
        <f>ROUND(E74*U74,2)</f>
        <v>0</v>
      </c>
      <c r="W74" s="160"/>
      <c r="X74" s="160" t="s">
        <v>277</v>
      </c>
      <c r="Y74" s="160" t="s">
        <v>146</v>
      </c>
      <c r="Z74" s="150"/>
      <c r="AA74" s="150"/>
      <c r="AB74" s="150"/>
      <c r="AC74" s="150"/>
      <c r="AD74" s="150"/>
      <c r="AE74" s="150"/>
      <c r="AF74" s="150"/>
      <c r="AG74" s="150" t="s">
        <v>278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2" x14ac:dyDescent="0.25">
      <c r="A75" s="157"/>
      <c r="B75" s="158"/>
      <c r="C75" s="248" t="s">
        <v>298</v>
      </c>
      <c r="D75" s="249"/>
      <c r="E75" s="249"/>
      <c r="F75" s="249"/>
      <c r="G75" s="249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50"/>
      <c r="AA75" s="150"/>
      <c r="AB75" s="150"/>
      <c r="AC75" s="150"/>
      <c r="AD75" s="150"/>
      <c r="AE75" s="150"/>
      <c r="AF75" s="150"/>
      <c r="AG75" s="150" t="s">
        <v>149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3" x14ac:dyDescent="0.25">
      <c r="A76" s="157"/>
      <c r="B76" s="158"/>
      <c r="C76" s="250" t="s">
        <v>299</v>
      </c>
      <c r="D76" s="251"/>
      <c r="E76" s="251"/>
      <c r="F76" s="251"/>
      <c r="G76" s="251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60"/>
      <c r="Z76" s="150"/>
      <c r="AA76" s="150"/>
      <c r="AB76" s="150"/>
      <c r="AC76" s="150"/>
      <c r="AD76" s="150"/>
      <c r="AE76" s="150"/>
      <c r="AF76" s="150"/>
      <c r="AG76" s="150" t="s">
        <v>149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3" x14ac:dyDescent="0.25">
      <c r="A77" s="157"/>
      <c r="B77" s="158"/>
      <c r="C77" s="190" t="s">
        <v>288</v>
      </c>
      <c r="D77" s="161"/>
      <c r="E77" s="162"/>
      <c r="F77" s="163"/>
      <c r="G77" s="163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50"/>
      <c r="AA77" s="150"/>
      <c r="AB77" s="150"/>
      <c r="AC77" s="150"/>
      <c r="AD77" s="150"/>
      <c r="AE77" s="150"/>
      <c r="AF77" s="150"/>
      <c r="AG77" s="150" t="s">
        <v>149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21" outlineLevel="3" x14ac:dyDescent="0.25">
      <c r="A78" s="157"/>
      <c r="B78" s="158"/>
      <c r="C78" s="250" t="s">
        <v>289</v>
      </c>
      <c r="D78" s="251"/>
      <c r="E78" s="251"/>
      <c r="F78" s="251"/>
      <c r="G78" s="251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60"/>
      <c r="Z78" s="150"/>
      <c r="AA78" s="150"/>
      <c r="AB78" s="150"/>
      <c r="AC78" s="150"/>
      <c r="AD78" s="150"/>
      <c r="AE78" s="150"/>
      <c r="AF78" s="150"/>
      <c r="AG78" s="150" t="s">
        <v>149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79" t="str">
        <f>C78</f>
        <v>Je-li v názvu položky v kontrolním rozpočtu nebo v soupisu prací uvedena obchodní značka jakéhokoliv materiálu, výrobku nebo technologie, má tento název pouze informativní charakter.</v>
      </c>
      <c r="BB78" s="150"/>
      <c r="BC78" s="150"/>
      <c r="BD78" s="150"/>
      <c r="BE78" s="150"/>
      <c r="BF78" s="150"/>
      <c r="BG78" s="150"/>
      <c r="BH78" s="150"/>
    </row>
    <row r="79" spans="1:60" ht="21" outlineLevel="3" x14ac:dyDescent="0.25">
      <c r="A79" s="157"/>
      <c r="B79" s="158"/>
      <c r="C79" s="250" t="s">
        <v>290</v>
      </c>
      <c r="D79" s="251"/>
      <c r="E79" s="251"/>
      <c r="F79" s="251"/>
      <c r="G79" s="251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50"/>
      <c r="AA79" s="150"/>
      <c r="AB79" s="150"/>
      <c r="AC79" s="150"/>
      <c r="AD79" s="150"/>
      <c r="AE79" s="150"/>
      <c r="AF79" s="150"/>
      <c r="AG79" s="150" t="s">
        <v>149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79" t="str">
        <f>C79</f>
        <v>Pro ocenění a následně pro realizaci je možné použít i jiný materiál, výrobek nebo technologii, se srovnatelnými nebo lepšími užitnými vlastnostmi, které odpovídají požadavkům dokumentace.</v>
      </c>
      <c r="BB79" s="150"/>
      <c r="BC79" s="150"/>
      <c r="BD79" s="150"/>
      <c r="BE79" s="150"/>
      <c r="BF79" s="150"/>
      <c r="BG79" s="150"/>
      <c r="BH79" s="150"/>
    </row>
    <row r="80" spans="1:60" outlineLevel="2" x14ac:dyDescent="0.25">
      <c r="A80" s="157"/>
      <c r="B80" s="158"/>
      <c r="C80" s="189" t="s">
        <v>300</v>
      </c>
      <c r="D80" s="185"/>
      <c r="E80" s="186">
        <v>5857.7987999999996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50"/>
      <c r="AA80" s="150"/>
      <c r="AB80" s="150"/>
      <c r="AC80" s="150"/>
      <c r="AD80" s="150"/>
      <c r="AE80" s="150"/>
      <c r="AF80" s="150"/>
      <c r="AG80" s="150" t="s">
        <v>219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5">
      <c r="A81" s="172">
        <v>12</v>
      </c>
      <c r="B81" s="173" t="s">
        <v>301</v>
      </c>
      <c r="C81" s="181" t="s">
        <v>302</v>
      </c>
      <c r="D81" s="174" t="s">
        <v>285</v>
      </c>
      <c r="E81" s="175">
        <v>51.1875</v>
      </c>
      <c r="F81" s="176"/>
      <c r="G81" s="177">
        <f>ROUND(E81*F81,2)</f>
        <v>0</v>
      </c>
      <c r="H81" s="176"/>
      <c r="I81" s="177">
        <f>ROUND(E81*H81,2)</f>
        <v>0</v>
      </c>
      <c r="J81" s="176"/>
      <c r="K81" s="177">
        <f>ROUND(E81*J81,2)</f>
        <v>0</v>
      </c>
      <c r="L81" s="177">
        <v>21</v>
      </c>
      <c r="M81" s="177">
        <f>G81*(1+L81/100)</f>
        <v>0</v>
      </c>
      <c r="N81" s="175">
        <v>1E-3</v>
      </c>
      <c r="O81" s="175">
        <f>ROUND(E81*N81,2)</f>
        <v>0.05</v>
      </c>
      <c r="P81" s="175">
        <v>0</v>
      </c>
      <c r="Q81" s="175">
        <f>ROUND(E81*P81,2)</f>
        <v>0</v>
      </c>
      <c r="R81" s="177"/>
      <c r="S81" s="177" t="s">
        <v>184</v>
      </c>
      <c r="T81" s="178" t="s">
        <v>144</v>
      </c>
      <c r="U81" s="160">
        <v>0</v>
      </c>
      <c r="V81" s="160">
        <f>ROUND(E81*U81,2)</f>
        <v>0</v>
      </c>
      <c r="W81" s="160"/>
      <c r="X81" s="160" t="s">
        <v>277</v>
      </c>
      <c r="Y81" s="160" t="s">
        <v>146</v>
      </c>
      <c r="Z81" s="150"/>
      <c r="AA81" s="150"/>
      <c r="AB81" s="150"/>
      <c r="AC81" s="150"/>
      <c r="AD81" s="150"/>
      <c r="AE81" s="150"/>
      <c r="AF81" s="150"/>
      <c r="AG81" s="150" t="s">
        <v>278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2" x14ac:dyDescent="0.25">
      <c r="A82" s="157"/>
      <c r="B82" s="158"/>
      <c r="C82" s="248" t="s">
        <v>303</v>
      </c>
      <c r="D82" s="249"/>
      <c r="E82" s="249"/>
      <c r="F82" s="249"/>
      <c r="G82" s="249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50"/>
      <c r="AA82" s="150"/>
      <c r="AB82" s="150"/>
      <c r="AC82" s="150"/>
      <c r="AD82" s="150"/>
      <c r="AE82" s="150"/>
      <c r="AF82" s="150"/>
      <c r="AG82" s="150" t="s">
        <v>149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3" x14ac:dyDescent="0.25">
      <c r="A83" s="157"/>
      <c r="B83" s="158"/>
      <c r="C83" s="250" t="s">
        <v>304</v>
      </c>
      <c r="D83" s="251"/>
      <c r="E83" s="251"/>
      <c r="F83" s="251"/>
      <c r="G83" s="251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60"/>
      <c r="Z83" s="150"/>
      <c r="AA83" s="150"/>
      <c r="AB83" s="150"/>
      <c r="AC83" s="150"/>
      <c r="AD83" s="150"/>
      <c r="AE83" s="150"/>
      <c r="AF83" s="150"/>
      <c r="AG83" s="150" t="s">
        <v>149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3" x14ac:dyDescent="0.25">
      <c r="A84" s="157"/>
      <c r="B84" s="158"/>
      <c r="C84" s="190" t="s">
        <v>288</v>
      </c>
      <c r="D84" s="161"/>
      <c r="E84" s="162"/>
      <c r="F84" s="163"/>
      <c r="G84" s="163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60"/>
      <c r="Z84" s="150"/>
      <c r="AA84" s="150"/>
      <c r="AB84" s="150"/>
      <c r="AC84" s="150"/>
      <c r="AD84" s="150"/>
      <c r="AE84" s="150"/>
      <c r="AF84" s="150"/>
      <c r="AG84" s="150" t="s">
        <v>149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ht="21" outlineLevel="3" x14ac:dyDescent="0.25">
      <c r="A85" s="157"/>
      <c r="B85" s="158"/>
      <c r="C85" s="250" t="s">
        <v>289</v>
      </c>
      <c r="D85" s="251"/>
      <c r="E85" s="251"/>
      <c r="F85" s="251"/>
      <c r="G85" s="251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60"/>
      <c r="Z85" s="150"/>
      <c r="AA85" s="150"/>
      <c r="AB85" s="150"/>
      <c r="AC85" s="150"/>
      <c r="AD85" s="150"/>
      <c r="AE85" s="150"/>
      <c r="AF85" s="150"/>
      <c r="AG85" s="150" t="s">
        <v>149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79" t="str">
        <f>C85</f>
        <v>Je-li v názvu položky v kontrolním rozpočtu nebo v soupisu prací uvedena obchodní značka jakéhokoliv materiálu, výrobku nebo technologie, má tento název pouze informativní charakter.</v>
      </c>
      <c r="BB85" s="150"/>
      <c r="BC85" s="150"/>
      <c r="BD85" s="150"/>
      <c r="BE85" s="150"/>
      <c r="BF85" s="150"/>
      <c r="BG85" s="150"/>
      <c r="BH85" s="150"/>
    </row>
    <row r="86" spans="1:60" ht="21" outlineLevel="3" x14ac:dyDescent="0.25">
      <c r="A86" s="157"/>
      <c r="B86" s="158"/>
      <c r="C86" s="250" t="s">
        <v>290</v>
      </c>
      <c r="D86" s="251"/>
      <c r="E86" s="251"/>
      <c r="F86" s="251"/>
      <c r="G86" s="251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60"/>
      <c r="Z86" s="150"/>
      <c r="AA86" s="150"/>
      <c r="AB86" s="150"/>
      <c r="AC86" s="150"/>
      <c r="AD86" s="150"/>
      <c r="AE86" s="150"/>
      <c r="AF86" s="150"/>
      <c r="AG86" s="150" t="s">
        <v>149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79" t="str">
        <f>C86</f>
        <v>Pro ocenění a následně pro realizaci je možné použít i jiný materiál, výrobek nebo technologii, se srovnatelnými nebo lepšími užitnými vlastnostmi, které odpovídají požadavkům dokumentace.</v>
      </c>
      <c r="BB86" s="150"/>
      <c r="BC86" s="150"/>
      <c r="BD86" s="150"/>
      <c r="BE86" s="150"/>
      <c r="BF86" s="150"/>
      <c r="BG86" s="150"/>
      <c r="BH86" s="150"/>
    </row>
    <row r="87" spans="1:60" outlineLevel="2" x14ac:dyDescent="0.25">
      <c r="A87" s="157"/>
      <c r="B87" s="158"/>
      <c r="C87" s="189" t="s">
        <v>305</v>
      </c>
      <c r="D87" s="185"/>
      <c r="E87" s="186">
        <v>51.1875</v>
      </c>
      <c r="F87" s="160"/>
      <c r="G87" s="1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60"/>
      <c r="Z87" s="150"/>
      <c r="AA87" s="150"/>
      <c r="AB87" s="150"/>
      <c r="AC87" s="150"/>
      <c r="AD87" s="150"/>
      <c r="AE87" s="150"/>
      <c r="AF87" s="150"/>
      <c r="AG87" s="150" t="s">
        <v>219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5">
      <c r="A88" s="172">
        <v>13</v>
      </c>
      <c r="B88" s="173" t="s">
        <v>306</v>
      </c>
      <c r="C88" s="181" t="s">
        <v>307</v>
      </c>
      <c r="D88" s="174" t="s">
        <v>308</v>
      </c>
      <c r="E88" s="175">
        <v>4.29</v>
      </c>
      <c r="F88" s="176"/>
      <c r="G88" s="177">
        <f>ROUND(E88*F88,2)</f>
        <v>0</v>
      </c>
      <c r="H88" s="176"/>
      <c r="I88" s="177">
        <f>ROUND(E88*H88,2)</f>
        <v>0</v>
      </c>
      <c r="J88" s="176"/>
      <c r="K88" s="177">
        <f>ROUND(E88*J88,2)</f>
        <v>0</v>
      </c>
      <c r="L88" s="177">
        <v>21</v>
      </c>
      <c r="M88" s="177">
        <f>G88*(1+L88/100)</f>
        <v>0</v>
      </c>
      <c r="N88" s="175">
        <v>1E-3</v>
      </c>
      <c r="O88" s="175">
        <f>ROUND(E88*N88,2)</f>
        <v>0</v>
      </c>
      <c r="P88" s="175">
        <v>0</v>
      </c>
      <c r="Q88" s="175">
        <f>ROUND(E88*P88,2)</f>
        <v>0</v>
      </c>
      <c r="R88" s="177"/>
      <c r="S88" s="177" t="s">
        <v>184</v>
      </c>
      <c r="T88" s="178" t="s">
        <v>144</v>
      </c>
      <c r="U88" s="160">
        <v>0</v>
      </c>
      <c r="V88" s="160">
        <f>ROUND(E88*U88,2)</f>
        <v>0</v>
      </c>
      <c r="W88" s="160"/>
      <c r="X88" s="160" t="s">
        <v>277</v>
      </c>
      <c r="Y88" s="160" t="s">
        <v>146</v>
      </c>
      <c r="Z88" s="150"/>
      <c r="AA88" s="150"/>
      <c r="AB88" s="150"/>
      <c r="AC88" s="150"/>
      <c r="AD88" s="150"/>
      <c r="AE88" s="150"/>
      <c r="AF88" s="150"/>
      <c r="AG88" s="150" t="s">
        <v>278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2" x14ac:dyDescent="0.25">
      <c r="A89" s="157"/>
      <c r="B89" s="158"/>
      <c r="C89" s="248" t="s">
        <v>309</v>
      </c>
      <c r="D89" s="249"/>
      <c r="E89" s="249"/>
      <c r="F89" s="249"/>
      <c r="G89" s="249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60"/>
      <c r="Z89" s="150"/>
      <c r="AA89" s="150"/>
      <c r="AB89" s="150"/>
      <c r="AC89" s="150"/>
      <c r="AD89" s="150"/>
      <c r="AE89" s="150"/>
      <c r="AF89" s="150"/>
      <c r="AG89" s="150" t="s">
        <v>149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3" x14ac:dyDescent="0.25">
      <c r="A90" s="157"/>
      <c r="B90" s="158"/>
      <c r="C90" s="190" t="s">
        <v>288</v>
      </c>
      <c r="D90" s="161"/>
      <c r="E90" s="162"/>
      <c r="F90" s="163"/>
      <c r="G90" s="163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60"/>
      <c r="Z90" s="150"/>
      <c r="AA90" s="150"/>
      <c r="AB90" s="150"/>
      <c r="AC90" s="150"/>
      <c r="AD90" s="150"/>
      <c r="AE90" s="150"/>
      <c r="AF90" s="150"/>
      <c r="AG90" s="150" t="s">
        <v>149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ht="21" outlineLevel="3" x14ac:dyDescent="0.25">
      <c r="A91" s="157"/>
      <c r="B91" s="158"/>
      <c r="C91" s="250" t="s">
        <v>289</v>
      </c>
      <c r="D91" s="251"/>
      <c r="E91" s="251"/>
      <c r="F91" s="251"/>
      <c r="G91" s="251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50"/>
      <c r="AA91" s="150"/>
      <c r="AB91" s="150"/>
      <c r="AC91" s="150"/>
      <c r="AD91" s="150"/>
      <c r="AE91" s="150"/>
      <c r="AF91" s="150"/>
      <c r="AG91" s="150" t="s">
        <v>149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79" t="str">
        <f>C91</f>
        <v>Je-li v názvu položky v kontrolním rozpočtu nebo v soupisu prací uvedena obchodní značka jakéhokoliv materiálu, výrobku nebo technologie, má tento název pouze informativní charakter.</v>
      </c>
      <c r="BB91" s="150"/>
      <c r="BC91" s="150"/>
      <c r="BD91" s="150"/>
      <c r="BE91" s="150"/>
      <c r="BF91" s="150"/>
      <c r="BG91" s="150"/>
      <c r="BH91" s="150"/>
    </row>
    <row r="92" spans="1:60" ht="21" outlineLevel="3" x14ac:dyDescent="0.25">
      <c r="A92" s="157"/>
      <c r="B92" s="158"/>
      <c r="C92" s="250" t="s">
        <v>290</v>
      </c>
      <c r="D92" s="251"/>
      <c r="E92" s="251"/>
      <c r="F92" s="251"/>
      <c r="G92" s="251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60"/>
      <c r="Z92" s="150"/>
      <c r="AA92" s="150"/>
      <c r="AB92" s="150"/>
      <c r="AC92" s="150"/>
      <c r="AD92" s="150"/>
      <c r="AE92" s="150"/>
      <c r="AF92" s="150"/>
      <c r="AG92" s="150" t="s">
        <v>149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79" t="str">
        <f>C92</f>
        <v>Pro ocenění a následně pro realizaci je možné použít i jiný materiál, výrobek nebo technologii, se srovnatelnými nebo lepšími užitnými vlastnostmi, které odpovídají požadavkům dokumentace.</v>
      </c>
      <c r="BB92" s="150"/>
      <c r="BC92" s="150"/>
      <c r="BD92" s="150"/>
      <c r="BE92" s="150"/>
      <c r="BF92" s="150"/>
      <c r="BG92" s="150"/>
      <c r="BH92" s="150"/>
    </row>
    <row r="93" spans="1:60" outlineLevel="2" x14ac:dyDescent="0.25">
      <c r="A93" s="157"/>
      <c r="B93" s="158"/>
      <c r="C93" s="189" t="s">
        <v>310</v>
      </c>
      <c r="D93" s="185"/>
      <c r="E93" s="186">
        <v>4.29</v>
      </c>
      <c r="F93" s="160"/>
      <c r="G93" s="160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60"/>
      <c r="Z93" s="150"/>
      <c r="AA93" s="150"/>
      <c r="AB93" s="150"/>
      <c r="AC93" s="150"/>
      <c r="AD93" s="150"/>
      <c r="AE93" s="150"/>
      <c r="AF93" s="150"/>
      <c r="AG93" s="150" t="s">
        <v>219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x14ac:dyDescent="0.25">
      <c r="A94" s="165" t="s">
        <v>138</v>
      </c>
      <c r="B94" s="166" t="s">
        <v>85</v>
      </c>
      <c r="C94" s="180" t="s">
        <v>86</v>
      </c>
      <c r="D94" s="167"/>
      <c r="E94" s="168"/>
      <c r="F94" s="169"/>
      <c r="G94" s="169">
        <f>SUMIF(AG95:AG143,"&lt;&gt;NOR",G95:G143)</f>
        <v>0</v>
      </c>
      <c r="H94" s="169"/>
      <c r="I94" s="169">
        <f>SUM(I95:I143)</f>
        <v>0</v>
      </c>
      <c r="J94" s="169"/>
      <c r="K94" s="169">
        <f>SUM(K95:K143)</f>
        <v>0</v>
      </c>
      <c r="L94" s="169"/>
      <c r="M94" s="169">
        <f>SUM(M95:M143)</f>
        <v>0</v>
      </c>
      <c r="N94" s="168"/>
      <c r="O94" s="168">
        <f>SUM(O95:O143)</f>
        <v>495.14</v>
      </c>
      <c r="P94" s="168"/>
      <c r="Q94" s="168">
        <f>SUM(Q95:Q143)</f>
        <v>0</v>
      </c>
      <c r="R94" s="169"/>
      <c r="S94" s="169"/>
      <c r="T94" s="170"/>
      <c r="U94" s="164"/>
      <c r="V94" s="164">
        <f>SUM(V95:V143)</f>
        <v>1368.9</v>
      </c>
      <c r="W94" s="164"/>
      <c r="X94" s="164"/>
      <c r="Y94" s="164"/>
      <c r="AG94" t="s">
        <v>139</v>
      </c>
    </row>
    <row r="95" spans="1:60" outlineLevel="1" x14ac:dyDescent="0.25">
      <c r="A95" s="172">
        <v>14</v>
      </c>
      <c r="B95" s="173" t="s">
        <v>311</v>
      </c>
      <c r="C95" s="181" t="s">
        <v>312</v>
      </c>
      <c r="D95" s="174" t="s">
        <v>212</v>
      </c>
      <c r="E95" s="175">
        <v>349.3</v>
      </c>
      <c r="F95" s="176"/>
      <c r="G95" s="177">
        <f>ROUND(E95*F95,2)</f>
        <v>0</v>
      </c>
      <c r="H95" s="176"/>
      <c r="I95" s="177">
        <f>ROUND(E95*H95,2)</f>
        <v>0</v>
      </c>
      <c r="J95" s="176"/>
      <c r="K95" s="177">
        <f>ROUND(E95*J95,2)</f>
        <v>0</v>
      </c>
      <c r="L95" s="177">
        <v>21</v>
      </c>
      <c r="M95" s="177">
        <f>G95*(1+L95/100)</f>
        <v>0</v>
      </c>
      <c r="N95" s="175">
        <v>0.11</v>
      </c>
      <c r="O95" s="175">
        <f>ROUND(E95*N95,2)</f>
        <v>38.42</v>
      </c>
      <c r="P95" s="175">
        <v>0</v>
      </c>
      <c r="Q95" s="175">
        <f>ROUND(E95*P95,2)</f>
        <v>0</v>
      </c>
      <c r="R95" s="177" t="s">
        <v>213</v>
      </c>
      <c r="S95" s="177" t="s">
        <v>143</v>
      </c>
      <c r="T95" s="178" t="s">
        <v>143</v>
      </c>
      <c r="U95" s="160">
        <v>1.1930000000000001</v>
      </c>
      <c r="V95" s="160">
        <f>ROUND(E95*U95,2)</f>
        <v>416.71</v>
      </c>
      <c r="W95" s="160"/>
      <c r="X95" s="160" t="s">
        <v>214</v>
      </c>
      <c r="Y95" s="160" t="s">
        <v>146</v>
      </c>
      <c r="Z95" s="150"/>
      <c r="AA95" s="150"/>
      <c r="AB95" s="150"/>
      <c r="AC95" s="150"/>
      <c r="AD95" s="150"/>
      <c r="AE95" s="150"/>
      <c r="AF95" s="150"/>
      <c r="AG95" s="150" t="s">
        <v>215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2" x14ac:dyDescent="0.25">
      <c r="A96" s="157"/>
      <c r="B96" s="158"/>
      <c r="C96" s="259" t="s">
        <v>313</v>
      </c>
      <c r="D96" s="260"/>
      <c r="E96" s="260"/>
      <c r="F96" s="260"/>
      <c r="G96" s="260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60"/>
      <c r="Z96" s="150"/>
      <c r="AA96" s="150"/>
      <c r="AB96" s="150"/>
      <c r="AC96" s="150"/>
      <c r="AD96" s="150"/>
      <c r="AE96" s="150"/>
      <c r="AF96" s="150"/>
      <c r="AG96" s="150" t="s">
        <v>217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79" t="str">
        <f>C96</f>
        <v>s provedením lože do 50 mm, s vyplněním spár, s dvojím beraněním a se smetením přebytečného materiálu na krajnici</v>
      </c>
      <c r="BB96" s="150"/>
      <c r="BC96" s="150"/>
      <c r="BD96" s="150"/>
      <c r="BE96" s="150"/>
      <c r="BF96" s="150"/>
      <c r="BG96" s="150"/>
      <c r="BH96" s="150"/>
    </row>
    <row r="97" spans="1:60" outlineLevel="2" x14ac:dyDescent="0.25">
      <c r="A97" s="157"/>
      <c r="B97" s="158"/>
      <c r="C97" s="250" t="s">
        <v>314</v>
      </c>
      <c r="D97" s="251"/>
      <c r="E97" s="251"/>
      <c r="F97" s="251"/>
      <c r="G97" s="251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60"/>
      <c r="Z97" s="150"/>
      <c r="AA97" s="150"/>
      <c r="AB97" s="150"/>
      <c r="AC97" s="150"/>
      <c r="AD97" s="150"/>
      <c r="AE97" s="150"/>
      <c r="AF97" s="150"/>
      <c r="AG97" s="150" t="s">
        <v>149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2" x14ac:dyDescent="0.25">
      <c r="A98" s="157"/>
      <c r="B98" s="158"/>
      <c r="C98" s="189" t="s">
        <v>315</v>
      </c>
      <c r="D98" s="185"/>
      <c r="E98" s="186">
        <v>349.3</v>
      </c>
      <c r="F98" s="160"/>
      <c r="G98" s="16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60"/>
      <c r="Z98" s="150"/>
      <c r="AA98" s="150"/>
      <c r="AB98" s="150"/>
      <c r="AC98" s="150"/>
      <c r="AD98" s="150"/>
      <c r="AE98" s="150"/>
      <c r="AF98" s="150"/>
      <c r="AG98" s="150" t="s">
        <v>219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5">
      <c r="A99" s="172">
        <v>15</v>
      </c>
      <c r="B99" s="173" t="s">
        <v>316</v>
      </c>
      <c r="C99" s="181" t="s">
        <v>317</v>
      </c>
      <c r="D99" s="174" t="s">
        <v>212</v>
      </c>
      <c r="E99" s="175">
        <v>777.1</v>
      </c>
      <c r="F99" s="176"/>
      <c r="G99" s="177">
        <f>ROUND(E99*F99,2)</f>
        <v>0</v>
      </c>
      <c r="H99" s="176"/>
      <c r="I99" s="177">
        <f>ROUND(E99*H99,2)</f>
        <v>0</v>
      </c>
      <c r="J99" s="176"/>
      <c r="K99" s="177">
        <f>ROUND(E99*J99,2)</f>
        <v>0</v>
      </c>
      <c r="L99" s="177">
        <v>21</v>
      </c>
      <c r="M99" s="177">
        <f>G99*(1+L99/100)</f>
        <v>0</v>
      </c>
      <c r="N99" s="175">
        <v>0</v>
      </c>
      <c r="O99" s="175">
        <f>ROUND(E99*N99,2)</f>
        <v>0</v>
      </c>
      <c r="P99" s="175">
        <v>0</v>
      </c>
      <c r="Q99" s="175">
        <f>ROUND(E99*P99,2)</f>
        <v>0</v>
      </c>
      <c r="R99" s="177" t="s">
        <v>213</v>
      </c>
      <c r="S99" s="177" t="s">
        <v>143</v>
      </c>
      <c r="T99" s="178" t="s">
        <v>143</v>
      </c>
      <c r="U99" s="160">
        <v>0.08</v>
      </c>
      <c r="V99" s="160">
        <f>ROUND(E99*U99,2)</f>
        <v>62.17</v>
      </c>
      <c r="W99" s="160"/>
      <c r="X99" s="160" t="s">
        <v>214</v>
      </c>
      <c r="Y99" s="160" t="s">
        <v>146</v>
      </c>
      <c r="Z99" s="150"/>
      <c r="AA99" s="150"/>
      <c r="AB99" s="150"/>
      <c r="AC99" s="150"/>
      <c r="AD99" s="150"/>
      <c r="AE99" s="150"/>
      <c r="AF99" s="150"/>
      <c r="AG99" s="150" t="s">
        <v>215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ht="21" outlineLevel="2" x14ac:dyDescent="0.25">
      <c r="A100" s="157"/>
      <c r="B100" s="158"/>
      <c r="C100" s="259" t="s">
        <v>318</v>
      </c>
      <c r="D100" s="260"/>
      <c r="E100" s="260"/>
      <c r="F100" s="260"/>
      <c r="G100" s="260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60"/>
      <c r="Z100" s="150"/>
      <c r="AA100" s="150"/>
      <c r="AB100" s="150"/>
      <c r="AC100" s="150"/>
      <c r="AD100" s="150"/>
      <c r="AE100" s="150"/>
      <c r="AF100" s="150"/>
      <c r="AG100" s="150" t="s">
        <v>217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79" t="str">
        <f>C100</f>
        <v>s provedením lože z kameniva drceného, s vyplněním spár, s dvojitým hutněním a se smetením přebytečného materiálu na krajnici. S dodáním hmot pro lože a výplň spár.</v>
      </c>
      <c r="BB100" s="150"/>
      <c r="BC100" s="150"/>
      <c r="BD100" s="150"/>
      <c r="BE100" s="150"/>
      <c r="BF100" s="150"/>
      <c r="BG100" s="150"/>
      <c r="BH100" s="150"/>
    </row>
    <row r="101" spans="1:60" outlineLevel="2" x14ac:dyDescent="0.25">
      <c r="A101" s="157"/>
      <c r="B101" s="158"/>
      <c r="C101" s="189" t="s">
        <v>319</v>
      </c>
      <c r="D101" s="185"/>
      <c r="E101" s="186">
        <v>777.1</v>
      </c>
      <c r="F101" s="160"/>
      <c r="G101" s="160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60"/>
      <c r="Z101" s="150"/>
      <c r="AA101" s="150"/>
      <c r="AB101" s="150"/>
      <c r="AC101" s="150"/>
      <c r="AD101" s="150"/>
      <c r="AE101" s="150"/>
      <c r="AF101" s="150"/>
      <c r="AG101" s="150" t="s">
        <v>219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5">
      <c r="A102" s="172">
        <v>16</v>
      </c>
      <c r="B102" s="173" t="s">
        <v>320</v>
      </c>
      <c r="C102" s="181" t="s">
        <v>321</v>
      </c>
      <c r="D102" s="174" t="s">
        <v>212</v>
      </c>
      <c r="E102" s="175">
        <v>228</v>
      </c>
      <c r="F102" s="176"/>
      <c r="G102" s="177">
        <f>ROUND(E102*F102,2)</f>
        <v>0</v>
      </c>
      <c r="H102" s="176"/>
      <c r="I102" s="177">
        <f>ROUND(E102*H102,2)</f>
        <v>0</v>
      </c>
      <c r="J102" s="176"/>
      <c r="K102" s="177">
        <f>ROUND(E102*J102,2)</f>
        <v>0</v>
      </c>
      <c r="L102" s="177">
        <v>21</v>
      </c>
      <c r="M102" s="177">
        <f>G102*(1+L102/100)</f>
        <v>0</v>
      </c>
      <c r="N102" s="175">
        <v>7.3899999999999993E-2</v>
      </c>
      <c r="O102" s="175">
        <f>ROUND(E102*N102,2)</f>
        <v>16.850000000000001</v>
      </c>
      <c r="P102" s="175">
        <v>0</v>
      </c>
      <c r="Q102" s="175">
        <f>ROUND(E102*P102,2)</f>
        <v>0</v>
      </c>
      <c r="R102" s="177" t="s">
        <v>213</v>
      </c>
      <c r="S102" s="177" t="s">
        <v>143</v>
      </c>
      <c r="T102" s="178" t="s">
        <v>143</v>
      </c>
      <c r="U102" s="160">
        <v>0.748</v>
      </c>
      <c r="V102" s="160">
        <f>ROUND(E102*U102,2)</f>
        <v>170.54</v>
      </c>
      <c r="W102" s="160"/>
      <c r="X102" s="160" t="s">
        <v>214</v>
      </c>
      <c r="Y102" s="160" t="s">
        <v>146</v>
      </c>
      <c r="Z102" s="150"/>
      <c r="AA102" s="150"/>
      <c r="AB102" s="150"/>
      <c r="AC102" s="150"/>
      <c r="AD102" s="150"/>
      <c r="AE102" s="150"/>
      <c r="AF102" s="150"/>
      <c r="AG102" s="150" t="s">
        <v>215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ht="21" outlineLevel="2" x14ac:dyDescent="0.25">
      <c r="A103" s="157"/>
      <c r="B103" s="158"/>
      <c r="C103" s="259" t="s">
        <v>322</v>
      </c>
      <c r="D103" s="260"/>
      <c r="E103" s="260"/>
      <c r="F103" s="260"/>
      <c r="G103" s="26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60"/>
      <c r="Z103" s="150"/>
      <c r="AA103" s="150"/>
      <c r="AB103" s="150"/>
      <c r="AC103" s="150"/>
      <c r="AD103" s="150"/>
      <c r="AE103" s="150"/>
      <c r="AF103" s="150"/>
      <c r="AG103" s="150" t="s">
        <v>217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79" t="str">
        <f>C103</f>
        <v>s provedením lože z kameniva drceného, s vyplněním spár, s dvojitým hutněním vibrováním, a se smetením přebytečného materiálu na krajnici. S dodáním hmot pro lože a výplň spár.</v>
      </c>
      <c r="BB103" s="150"/>
      <c r="BC103" s="150"/>
      <c r="BD103" s="150"/>
      <c r="BE103" s="150"/>
      <c r="BF103" s="150"/>
      <c r="BG103" s="150"/>
      <c r="BH103" s="150"/>
    </row>
    <row r="104" spans="1:60" outlineLevel="2" x14ac:dyDescent="0.25">
      <c r="A104" s="157"/>
      <c r="B104" s="158"/>
      <c r="C104" s="189" t="s">
        <v>323</v>
      </c>
      <c r="D104" s="185"/>
      <c r="E104" s="186">
        <v>228</v>
      </c>
      <c r="F104" s="160"/>
      <c r="G104" s="160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60"/>
      <c r="Z104" s="150"/>
      <c r="AA104" s="150"/>
      <c r="AB104" s="150"/>
      <c r="AC104" s="150"/>
      <c r="AD104" s="150"/>
      <c r="AE104" s="150"/>
      <c r="AF104" s="150"/>
      <c r="AG104" s="150" t="s">
        <v>219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5">
      <c r="A105" s="172">
        <v>17</v>
      </c>
      <c r="B105" s="173" t="s">
        <v>324</v>
      </c>
      <c r="C105" s="181" t="s">
        <v>325</v>
      </c>
      <c r="D105" s="174" t="s">
        <v>226</v>
      </c>
      <c r="E105" s="175">
        <v>23.312999999999999</v>
      </c>
      <c r="F105" s="176"/>
      <c r="G105" s="177">
        <f>ROUND(E105*F105,2)</f>
        <v>0</v>
      </c>
      <c r="H105" s="176"/>
      <c r="I105" s="177">
        <f>ROUND(E105*H105,2)</f>
        <v>0</v>
      </c>
      <c r="J105" s="176"/>
      <c r="K105" s="177">
        <f>ROUND(E105*J105,2)</f>
        <v>0</v>
      </c>
      <c r="L105" s="177">
        <v>21</v>
      </c>
      <c r="M105" s="177">
        <f>G105*(1+L105/100)</f>
        <v>0</v>
      </c>
      <c r="N105" s="175">
        <v>3.6000000000000002E-4</v>
      </c>
      <c r="O105" s="175">
        <f>ROUND(E105*N105,2)</f>
        <v>0.01</v>
      </c>
      <c r="P105" s="175">
        <v>0</v>
      </c>
      <c r="Q105" s="175">
        <f>ROUND(E105*P105,2)</f>
        <v>0</v>
      </c>
      <c r="R105" s="177" t="s">
        <v>213</v>
      </c>
      <c r="S105" s="177" t="s">
        <v>143</v>
      </c>
      <c r="T105" s="178" t="s">
        <v>143</v>
      </c>
      <c r="U105" s="160">
        <v>0.43</v>
      </c>
      <c r="V105" s="160">
        <f>ROUND(E105*U105,2)</f>
        <v>10.02</v>
      </c>
      <c r="W105" s="160"/>
      <c r="X105" s="160" t="s">
        <v>214</v>
      </c>
      <c r="Y105" s="160" t="s">
        <v>146</v>
      </c>
      <c r="Z105" s="150"/>
      <c r="AA105" s="150"/>
      <c r="AB105" s="150"/>
      <c r="AC105" s="150"/>
      <c r="AD105" s="150"/>
      <c r="AE105" s="150"/>
      <c r="AF105" s="150"/>
      <c r="AG105" s="150" t="s">
        <v>215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2" x14ac:dyDescent="0.25">
      <c r="A106" s="157"/>
      <c r="B106" s="158"/>
      <c r="C106" s="248" t="s">
        <v>326</v>
      </c>
      <c r="D106" s="249"/>
      <c r="E106" s="249"/>
      <c r="F106" s="249"/>
      <c r="G106" s="249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60"/>
      <c r="Z106" s="150"/>
      <c r="AA106" s="150"/>
      <c r="AB106" s="150"/>
      <c r="AC106" s="150"/>
      <c r="AD106" s="150"/>
      <c r="AE106" s="150"/>
      <c r="AF106" s="150"/>
      <c r="AG106" s="150" t="s">
        <v>149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2" x14ac:dyDescent="0.25">
      <c r="A107" s="157"/>
      <c r="B107" s="158"/>
      <c r="C107" s="189" t="s">
        <v>327</v>
      </c>
      <c r="D107" s="185"/>
      <c r="E107" s="186">
        <v>6.84</v>
      </c>
      <c r="F107" s="160"/>
      <c r="G107" s="160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60"/>
      <c r="Z107" s="150"/>
      <c r="AA107" s="150"/>
      <c r="AB107" s="150"/>
      <c r="AC107" s="150"/>
      <c r="AD107" s="150"/>
      <c r="AE107" s="150"/>
      <c r="AF107" s="150"/>
      <c r="AG107" s="150" t="s">
        <v>219</v>
      </c>
      <c r="AH107" s="150">
        <v>5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3" x14ac:dyDescent="0.25">
      <c r="A108" s="157"/>
      <c r="B108" s="158"/>
      <c r="C108" s="189" t="s">
        <v>328</v>
      </c>
      <c r="D108" s="185"/>
      <c r="E108" s="186">
        <v>16.472999999999999</v>
      </c>
      <c r="F108" s="160"/>
      <c r="G108" s="160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60"/>
      <c r="Z108" s="150"/>
      <c r="AA108" s="150"/>
      <c r="AB108" s="150"/>
      <c r="AC108" s="150"/>
      <c r="AD108" s="150"/>
      <c r="AE108" s="150"/>
      <c r="AF108" s="150"/>
      <c r="AG108" s="150" t="s">
        <v>219</v>
      </c>
      <c r="AH108" s="150">
        <v>5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3" x14ac:dyDescent="0.25">
      <c r="A109" s="157"/>
      <c r="B109" s="158"/>
      <c r="C109" s="191" t="s">
        <v>329</v>
      </c>
      <c r="D109" s="187"/>
      <c r="E109" s="188"/>
      <c r="F109" s="160"/>
      <c r="G109" s="160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60"/>
      <c r="Z109" s="150"/>
      <c r="AA109" s="150"/>
      <c r="AB109" s="150"/>
      <c r="AC109" s="150"/>
      <c r="AD109" s="150"/>
      <c r="AE109" s="150"/>
      <c r="AF109" s="150"/>
      <c r="AG109" s="150" t="s">
        <v>219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3" x14ac:dyDescent="0.25">
      <c r="A110" s="157"/>
      <c r="B110" s="158"/>
      <c r="C110" s="192" t="s">
        <v>330</v>
      </c>
      <c r="D110" s="187"/>
      <c r="E110" s="188"/>
      <c r="F110" s="160"/>
      <c r="G110" s="160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60"/>
      <c r="Z110" s="150"/>
      <c r="AA110" s="150"/>
      <c r="AB110" s="150"/>
      <c r="AC110" s="150"/>
      <c r="AD110" s="150"/>
      <c r="AE110" s="150"/>
      <c r="AF110" s="150"/>
      <c r="AG110" s="150" t="s">
        <v>219</v>
      </c>
      <c r="AH110" s="150">
        <v>2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3" x14ac:dyDescent="0.25">
      <c r="A111" s="157"/>
      <c r="B111" s="158"/>
      <c r="C111" s="191" t="s">
        <v>331</v>
      </c>
      <c r="D111" s="187"/>
      <c r="E111" s="188"/>
      <c r="F111" s="160"/>
      <c r="G111" s="160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60"/>
      <c r="Z111" s="150"/>
      <c r="AA111" s="150"/>
      <c r="AB111" s="150"/>
      <c r="AC111" s="150"/>
      <c r="AD111" s="150"/>
      <c r="AE111" s="150"/>
      <c r="AF111" s="150"/>
      <c r="AG111" s="150" t="s">
        <v>219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5">
      <c r="A112" s="172">
        <v>18</v>
      </c>
      <c r="B112" s="173" t="s">
        <v>332</v>
      </c>
      <c r="C112" s="181" t="s">
        <v>333</v>
      </c>
      <c r="D112" s="174" t="s">
        <v>212</v>
      </c>
      <c r="E112" s="175">
        <v>549.1</v>
      </c>
      <c r="F112" s="176"/>
      <c r="G112" s="177">
        <f>ROUND(E112*F112,2)</f>
        <v>0</v>
      </c>
      <c r="H112" s="176"/>
      <c r="I112" s="177">
        <f>ROUND(E112*H112,2)</f>
        <v>0</v>
      </c>
      <c r="J112" s="176"/>
      <c r="K112" s="177">
        <f>ROUND(E112*J112,2)</f>
        <v>0</v>
      </c>
      <c r="L112" s="177">
        <v>21</v>
      </c>
      <c r="M112" s="177">
        <f>G112*(1+L112/100)</f>
        <v>0</v>
      </c>
      <c r="N112" s="175">
        <v>0.24</v>
      </c>
      <c r="O112" s="175">
        <f>ROUND(E112*N112,2)</f>
        <v>131.78</v>
      </c>
      <c r="P112" s="175">
        <v>0</v>
      </c>
      <c r="Q112" s="175">
        <f>ROUND(E112*P112,2)</f>
        <v>0</v>
      </c>
      <c r="R112" s="177"/>
      <c r="S112" s="177" t="s">
        <v>184</v>
      </c>
      <c r="T112" s="178" t="s">
        <v>144</v>
      </c>
      <c r="U112" s="160">
        <v>1.1439999999999999</v>
      </c>
      <c r="V112" s="160">
        <f>ROUND(E112*U112,2)</f>
        <v>628.16999999999996</v>
      </c>
      <c r="W112" s="160"/>
      <c r="X112" s="160" t="s">
        <v>214</v>
      </c>
      <c r="Y112" s="160" t="s">
        <v>146</v>
      </c>
      <c r="Z112" s="150"/>
      <c r="AA112" s="150"/>
      <c r="AB112" s="150"/>
      <c r="AC112" s="150"/>
      <c r="AD112" s="150"/>
      <c r="AE112" s="150"/>
      <c r="AF112" s="150"/>
      <c r="AG112" s="150" t="s">
        <v>215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2" x14ac:dyDescent="0.25">
      <c r="A113" s="157"/>
      <c r="B113" s="158"/>
      <c r="C113" s="248" t="s">
        <v>334</v>
      </c>
      <c r="D113" s="249"/>
      <c r="E113" s="249"/>
      <c r="F113" s="249"/>
      <c r="G113" s="249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60"/>
      <c r="Z113" s="150"/>
      <c r="AA113" s="150"/>
      <c r="AB113" s="150"/>
      <c r="AC113" s="150"/>
      <c r="AD113" s="150"/>
      <c r="AE113" s="150"/>
      <c r="AF113" s="150"/>
      <c r="AG113" s="150" t="s">
        <v>149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3" x14ac:dyDescent="0.25">
      <c r="A114" s="157"/>
      <c r="B114" s="158"/>
      <c r="C114" s="250" t="s">
        <v>335</v>
      </c>
      <c r="D114" s="251"/>
      <c r="E114" s="251"/>
      <c r="F114" s="251"/>
      <c r="G114" s="251"/>
      <c r="H114" s="160"/>
      <c r="I114" s="160"/>
      <c r="J114" s="160"/>
      <c r="K114" s="160"/>
      <c r="L114" s="160"/>
      <c r="M114" s="160"/>
      <c r="N114" s="159"/>
      <c r="O114" s="159"/>
      <c r="P114" s="159"/>
      <c r="Q114" s="159"/>
      <c r="R114" s="160"/>
      <c r="S114" s="160"/>
      <c r="T114" s="160"/>
      <c r="U114" s="160"/>
      <c r="V114" s="160"/>
      <c r="W114" s="160"/>
      <c r="X114" s="160"/>
      <c r="Y114" s="160"/>
      <c r="Z114" s="150"/>
      <c r="AA114" s="150"/>
      <c r="AB114" s="150"/>
      <c r="AC114" s="150"/>
      <c r="AD114" s="150"/>
      <c r="AE114" s="150"/>
      <c r="AF114" s="150"/>
      <c r="AG114" s="150" t="s">
        <v>149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3" x14ac:dyDescent="0.25">
      <c r="A115" s="157"/>
      <c r="B115" s="158"/>
      <c r="C115" s="250" t="s">
        <v>336</v>
      </c>
      <c r="D115" s="251"/>
      <c r="E115" s="251"/>
      <c r="F115" s="251"/>
      <c r="G115" s="251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60"/>
      <c r="Z115" s="150"/>
      <c r="AA115" s="150"/>
      <c r="AB115" s="150"/>
      <c r="AC115" s="150"/>
      <c r="AD115" s="150"/>
      <c r="AE115" s="150"/>
      <c r="AF115" s="150"/>
      <c r="AG115" s="150" t="s">
        <v>149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3" x14ac:dyDescent="0.25">
      <c r="A116" s="157"/>
      <c r="B116" s="158"/>
      <c r="C116" s="250" t="s">
        <v>337</v>
      </c>
      <c r="D116" s="251"/>
      <c r="E116" s="251"/>
      <c r="F116" s="251"/>
      <c r="G116" s="251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50"/>
      <c r="AA116" s="150"/>
      <c r="AB116" s="150"/>
      <c r="AC116" s="150"/>
      <c r="AD116" s="150"/>
      <c r="AE116" s="150"/>
      <c r="AF116" s="150"/>
      <c r="AG116" s="150" t="s">
        <v>149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3" x14ac:dyDescent="0.25">
      <c r="A117" s="157"/>
      <c r="B117" s="158"/>
      <c r="C117" s="250" t="s">
        <v>338</v>
      </c>
      <c r="D117" s="251"/>
      <c r="E117" s="251"/>
      <c r="F117" s="251"/>
      <c r="G117" s="251"/>
      <c r="H117" s="160"/>
      <c r="I117" s="160"/>
      <c r="J117" s="160"/>
      <c r="K117" s="160"/>
      <c r="L117" s="160"/>
      <c r="M117" s="160"/>
      <c r="N117" s="159"/>
      <c r="O117" s="159"/>
      <c r="P117" s="159"/>
      <c r="Q117" s="159"/>
      <c r="R117" s="160"/>
      <c r="S117" s="160"/>
      <c r="T117" s="160"/>
      <c r="U117" s="160"/>
      <c r="V117" s="160"/>
      <c r="W117" s="160"/>
      <c r="X117" s="160"/>
      <c r="Y117" s="160"/>
      <c r="Z117" s="150"/>
      <c r="AA117" s="150"/>
      <c r="AB117" s="150"/>
      <c r="AC117" s="150"/>
      <c r="AD117" s="150"/>
      <c r="AE117" s="150"/>
      <c r="AF117" s="150"/>
      <c r="AG117" s="150" t="s">
        <v>149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2" x14ac:dyDescent="0.25">
      <c r="A118" s="157"/>
      <c r="B118" s="158"/>
      <c r="C118" s="189" t="s">
        <v>339</v>
      </c>
      <c r="D118" s="185"/>
      <c r="E118" s="186">
        <v>549.1</v>
      </c>
      <c r="F118" s="160"/>
      <c r="G118" s="160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60"/>
      <c r="Z118" s="150"/>
      <c r="AA118" s="150"/>
      <c r="AB118" s="150"/>
      <c r="AC118" s="150"/>
      <c r="AD118" s="150"/>
      <c r="AE118" s="150"/>
      <c r="AF118" s="150"/>
      <c r="AG118" s="150" t="s">
        <v>219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5">
      <c r="A119" s="172">
        <v>19</v>
      </c>
      <c r="B119" s="173" t="s">
        <v>340</v>
      </c>
      <c r="C119" s="181" t="s">
        <v>341</v>
      </c>
      <c r="D119" s="174" t="s">
        <v>212</v>
      </c>
      <c r="E119" s="175">
        <v>82.6</v>
      </c>
      <c r="F119" s="176"/>
      <c r="G119" s="177">
        <f>ROUND(E119*F119,2)</f>
        <v>0</v>
      </c>
      <c r="H119" s="176"/>
      <c r="I119" s="177">
        <f>ROUND(E119*H119,2)</f>
        <v>0</v>
      </c>
      <c r="J119" s="176"/>
      <c r="K119" s="177">
        <f>ROUND(E119*J119,2)</f>
        <v>0</v>
      </c>
      <c r="L119" s="177">
        <v>21</v>
      </c>
      <c r="M119" s="177">
        <f>G119*(1+L119/100)</f>
        <v>0</v>
      </c>
      <c r="N119" s="175">
        <v>0.33892</v>
      </c>
      <c r="O119" s="175">
        <f>ROUND(E119*N119,2)</f>
        <v>27.99</v>
      </c>
      <c r="P119" s="175">
        <v>0</v>
      </c>
      <c r="Q119" s="175">
        <f>ROUND(E119*P119,2)</f>
        <v>0</v>
      </c>
      <c r="R119" s="177"/>
      <c r="S119" s="177" t="s">
        <v>184</v>
      </c>
      <c r="T119" s="178" t="s">
        <v>144</v>
      </c>
      <c r="U119" s="160">
        <v>0.80100000000000005</v>
      </c>
      <c r="V119" s="160">
        <f>ROUND(E119*U119,2)</f>
        <v>66.16</v>
      </c>
      <c r="W119" s="160"/>
      <c r="X119" s="160" t="s">
        <v>214</v>
      </c>
      <c r="Y119" s="160" t="s">
        <v>146</v>
      </c>
      <c r="Z119" s="150"/>
      <c r="AA119" s="150"/>
      <c r="AB119" s="150"/>
      <c r="AC119" s="150"/>
      <c r="AD119" s="150"/>
      <c r="AE119" s="150"/>
      <c r="AF119" s="150"/>
      <c r="AG119" s="150" t="s">
        <v>215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2" x14ac:dyDescent="0.25">
      <c r="A120" s="157"/>
      <c r="B120" s="158"/>
      <c r="C120" s="248" t="s">
        <v>342</v>
      </c>
      <c r="D120" s="249"/>
      <c r="E120" s="249"/>
      <c r="F120" s="249"/>
      <c r="G120" s="249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60"/>
      <c r="Z120" s="150"/>
      <c r="AA120" s="150"/>
      <c r="AB120" s="150"/>
      <c r="AC120" s="150"/>
      <c r="AD120" s="150"/>
      <c r="AE120" s="150"/>
      <c r="AF120" s="150"/>
      <c r="AG120" s="150" t="s">
        <v>149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2" x14ac:dyDescent="0.25">
      <c r="A121" s="157"/>
      <c r="B121" s="158"/>
      <c r="C121" s="189" t="s">
        <v>343</v>
      </c>
      <c r="D121" s="185"/>
      <c r="E121" s="186">
        <v>82.6</v>
      </c>
      <c r="F121" s="160"/>
      <c r="G121" s="160"/>
      <c r="H121" s="160"/>
      <c r="I121" s="160"/>
      <c r="J121" s="160"/>
      <c r="K121" s="160"/>
      <c r="L121" s="160"/>
      <c r="M121" s="160"/>
      <c r="N121" s="159"/>
      <c r="O121" s="159"/>
      <c r="P121" s="159"/>
      <c r="Q121" s="159"/>
      <c r="R121" s="160"/>
      <c r="S121" s="160"/>
      <c r="T121" s="160"/>
      <c r="U121" s="160"/>
      <c r="V121" s="160"/>
      <c r="W121" s="160"/>
      <c r="X121" s="160"/>
      <c r="Y121" s="160"/>
      <c r="Z121" s="150"/>
      <c r="AA121" s="150"/>
      <c r="AB121" s="150"/>
      <c r="AC121" s="150"/>
      <c r="AD121" s="150"/>
      <c r="AE121" s="150"/>
      <c r="AF121" s="150"/>
      <c r="AG121" s="150" t="s">
        <v>219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5">
      <c r="A122" s="172">
        <v>20</v>
      </c>
      <c r="B122" s="173" t="s">
        <v>344</v>
      </c>
      <c r="C122" s="181" t="s">
        <v>345</v>
      </c>
      <c r="D122" s="174" t="s">
        <v>212</v>
      </c>
      <c r="E122" s="175">
        <v>18.5</v>
      </c>
      <c r="F122" s="176"/>
      <c r="G122" s="177">
        <f>ROUND(E122*F122,2)</f>
        <v>0</v>
      </c>
      <c r="H122" s="176"/>
      <c r="I122" s="177">
        <f>ROUND(E122*H122,2)</f>
        <v>0</v>
      </c>
      <c r="J122" s="176"/>
      <c r="K122" s="177">
        <f>ROUND(E122*J122,2)</f>
        <v>0</v>
      </c>
      <c r="L122" s="177">
        <v>21</v>
      </c>
      <c r="M122" s="177">
        <f>G122*(1+L122/100)</f>
        <v>0</v>
      </c>
      <c r="N122" s="175">
        <v>7.4099999999999999E-2</v>
      </c>
      <c r="O122" s="175">
        <f>ROUND(E122*N122,2)</f>
        <v>1.37</v>
      </c>
      <c r="P122" s="175">
        <v>0</v>
      </c>
      <c r="Q122" s="175">
        <f>ROUND(E122*P122,2)</f>
        <v>0</v>
      </c>
      <c r="R122" s="177"/>
      <c r="S122" s="177" t="s">
        <v>184</v>
      </c>
      <c r="T122" s="178" t="s">
        <v>144</v>
      </c>
      <c r="U122" s="160">
        <v>0.81799999999999995</v>
      </c>
      <c r="V122" s="160">
        <f>ROUND(E122*U122,2)</f>
        <v>15.13</v>
      </c>
      <c r="W122" s="160"/>
      <c r="X122" s="160" t="s">
        <v>214</v>
      </c>
      <c r="Y122" s="160" t="s">
        <v>146</v>
      </c>
      <c r="Z122" s="150"/>
      <c r="AA122" s="150"/>
      <c r="AB122" s="150"/>
      <c r="AC122" s="150"/>
      <c r="AD122" s="150"/>
      <c r="AE122" s="150"/>
      <c r="AF122" s="150"/>
      <c r="AG122" s="150" t="s">
        <v>215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2" x14ac:dyDescent="0.25">
      <c r="A123" s="157"/>
      <c r="B123" s="158"/>
      <c r="C123" s="189" t="s">
        <v>346</v>
      </c>
      <c r="D123" s="185"/>
      <c r="E123" s="186">
        <v>10.7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50"/>
      <c r="AA123" s="150"/>
      <c r="AB123" s="150"/>
      <c r="AC123" s="150"/>
      <c r="AD123" s="150"/>
      <c r="AE123" s="150"/>
      <c r="AF123" s="150"/>
      <c r="AG123" s="150" t="s">
        <v>219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3" x14ac:dyDescent="0.25">
      <c r="A124" s="157"/>
      <c r="B124" s="158"/>
      <c r="C124" s="189" t="s">
        <v>347</v>
      </c>
      <c r="D124" s="185"/>
      <c r="E124" s="186">
        <v>7.8</v>
      </c>
      <c r="F124" s="160"/>
      <c r="G124" s="160"/>
      <c r="H124" s="160"/>
      <c r="I124" s="160"/>
      <c r="J124" s="160"/>
      <c r="K124" s="160"/>
      <c r="L124" s="160"/>
      <c r="M124" s="160"/>
      <c r="N124" s="159"/>
      <c r="O124" s="159"/>
      <c r="P124" s="159"/>
      <c r="Q124" s="159"/>
      <c r="R124" s="160"/>
      <c r="S124" s="160"/>
      <c r="T124" s="160"/>
      <c r="U124" s="160"/>
      <c r="V124" s="160"/>
      <c r="W124" s="160"/>
      <c r="X124" s="160"/>
      <c r="Y124" s="160"/>
      <c r="Z124" s="150"/>
      <c r="AA124" s="150"/>
      <c r="AB124" s="150"/>
      <c r="AC124" s="150"/>
      <c r="AD124" s="150"/>
      <c r="AE124" s="150"/>
      <c r="AF124" s="150"/>
      <c r="AG124" s="150" t="s">
        <v>219</v>
      </c>
      <c r="AH124" s="150">
        <v>0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5">
      <c r="A125" s="172">
        <v>21</v>
      </c>
      <c r="B125" s="173" t="s">
        <v>348</v>
      </c>
      <c r="C125" s="181" t="s">
        <v>349</v>
      </c>
      <c r="D125" s="174" t="s">
        <v>212</v>
      </c>
      <c r="E125" s="175">
        <v>83.426000000000002</v>
      </c>
      <c r="F125" s="176"/>
      <c r="G125" s="177">
        <f>ROUND(E125*F125,2)</f>
        <v>0</v>
      </c>
      <c r="H125" s="176"/>
      <c r="I125" s="177">
        <f>ROUND(E125*H125,2)</f>
        <v>0</v>
      </c>
      <c r="J125" s="176"/>
      <c r="K125" s="177">
        <f>ROUND(E125*J125,2)</f>
        <v>0</v>
      </c>
      <c r="L125" s="177">
        <v>21</v>
      </c>
      <c r="M125" s="177">
        <f>G125*(1+L125/100)</f>
        <v>0</v>
      </c>
      <c r="N125" s="175">
        <v>0.12</v>
      </c>
      <c r="O125" s="175">
        <f>ROUND(E125*N125,2)</f>
        <v>10.01</v>
      </c>
      <c r="P125" s="175">
        <v>0</v>
      </c>
      <c r="Q125" s="175">
        <f>ROUND(E125*P125,2)</f>
        <v>0</v>
      </c>
      <c r="R125" s="177" t="s">
        <v>276</v>
      </c>
      <c r="S125" s="177" t="s">
        <v>143</v>
      </c>
      <c r="T125" s="178" t="s">
        <v>143</v>
      </c>
      <c r="U125" s="160">
        <v>0</v>
      </c>
      <c r="V125" s="160">
        <f>ROUND(E125*U125,2)</f>
        <v>0</v>
      </c>
      <c r="W125" s="160"/>
      <c r="X125" s="160" t="s">
        <v>277</v>
      </c>
      <c r="Y125" s="160" t="s">
        <v>146</v>
      </c>
      <c r="Z125" s="150"/>
      <c r="AA125" s="150"/>
      <c r="AB125" s="150"/>
      <c r="AC125" s="150"/>
      <c r="AD125" s="150"/>
      <c r="AE125" s="150"/>
      <c r="AF125" s="150"/>
      <c r="AG125" s="150" t="s">
        <v>278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2" x14ac:dyDescent="0.25">
      <c r="A126" s="157"/>
      <c r="B126" s="158"/>
      <c r="C126" s="248" t="s">
        <v>350</v>
      </c>
      <c r="D126" s="249"/>
      <c r="E126" s="249"/>
      <c r="F126" s="249"/>
      <c r="G126" s="249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60"/>
      <c r="Z126" s="150"/>
      <c r="AA126" s="150"/>
      <c r="AB126" s="150"/>
      <c r="AC126" s="150"/>
      <c r="AD126" s="150"/>
      <c r="AE126" s="150"/>
      <c r="AF126" s="150"/>
      <c r="AG126" s="150" t="s">
        <v>149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2" x14ac:dyDescent="0.25">
      <c r="A127" s="157"/>
      <c r="B127" s="158"/>
      <c r="C127" s="189" t="s">
        <v>351</v>
      </c>
      <c r="D127" s="185"/>
      <c r="E127" s="186">
        <v>83.426000000000002</v>
      </c>
      <c r="F127" s="160"/>
      <c r="G127" s="160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60"/>
      <c r="Z127" s="150"/>
      <c r="AA127" s="150"/>
      <c r="AB127" s="150"/>
      <c r="AC127" s="150"/>
      <c r="AD127" s="150"/>
      <c r="AE127" s="150"/>
      <c r="AF127" s="150"/>
      <c r="AG127" s="150" t="s">
        <v>219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5">
      <c r="A128" s="172">
        <v>22</v>
      </c>
      <c r="B128" s="173" t="s">
        <v>352</v>
      </c>
      <c r="C128" s="181" t="s">
        <v>353</v>
      </c>
      <c r="D128" s="174" t="s">
        <v>275</v>
      </c>
      <c r="E128" s="175">
        <v>88.198250000000002</v>
      </c>
      <c r="F128" s="176"/>
      <c r="G128" s="177">
        <f>ROUND(E128*F128,2)</f>
        <v>0</v>
      </c>
      <c r="H128" s="176"/>
      <c r="I128" s="177">
        <f>ROUND(E128*H128,2)</f>
        <v>0</v>
      </c>
      <c r="J128" s="176"/>
      <c r="K128" s="177">
        <f>ROUND(E128*J128,2)</f>
        <v>0</v>
      </c>
      <c r="L128" s="177">
        <v>21</v>
      </c>
      <c r="M128" s="177">
        <f>G128*(1+L128/100)</f>
        <v>0</v>
      </c>
      <c r="N128" s="175">
        <v>1</v>
      </c>
      <c r="O128" s="175">
        <f>ROUND(E128*N128,2)</f>
        <v>88.2</v>
      </c>
      <c r="P128" s="175">
        <v>0</v>
      </c>
      <c r="Q128" s="175">
        <f>ROUND(E128*P128,2)</f>
        <v>0</v>
      </c>
      <c r="R128" s="177" t="s">
        <v>276</v>
      </c>
      <c r="S128" s="177" t="s">
        <v>143</v>
      </c>
      <c r="T128" s="178" t="s">
        <v>143</v>
      </c>
      <c r="U128" s="160">
        <v>0</v>
      </c>
      <c r="V128" s="160">
        <f>ROUND(E128*U128,2)</f>
        <v>0</v>
      </c>
      <c r="W128" s="160"/>
      <c r="X128" s="160" t="s">
        <v>277</v>
      </c>
      <c r="Y128" s="160" t="s">
        <v>146</v>
      </c>
      <c r="Z128" s="150"/>
      <c r="AA128" s="150"/>
      <c r="AB128" s="150"/>
      <c r="AC128" s="150"/>
      <c r="AD128" s="150"/>
      <c r="AE128" s="150"/>
      <c r="AF128" s="150"/>
      <c r="AG128" s="150" t="s">
        <v>278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2" x14ac:dyDescent="0.25">
      <c r="A129" s="157"/>
      <c r="B129" s="158"/>
      <c r="C129" s="248" t="s">
        <v>354</v>
      </c>
      <c r="D129" s="249"/>
      <c r="E129" s="249"/>
      <c r="F129" s="249"/>
      <c r="G129" s="249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60"/>
      <c r="Z129" s="150"/>
      <c r="AA129" s="150"/>
      <c r="AB129" s="150"/>
      <c r="AC129" s="150"/>
      <c r="AD129" s="150"/>
      <c r="AE129" s="150"/>
      <c r="AF129" s="150"/>
      <c r="AG129" s="150" t="s">
        <v>149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2" x14ac:dyDescent="0.25">
      <c r="A130" s="157"/>
      <c r="B130" s="158"/>
      <c r="C130" s="189" t="s">
        <v>355</v>
      </c>
      <c r="D130" s="185"/>
      <c r="E130" s="186">
        <v>88.198250000000002</v>
      </c>
      <c r="F130" s="160"/>
      <c r="G130" s="160"/>
      <c r="H130" s="160"/>
      <c r="I130" s="160"/>
      <c r="J130" s="160"/>
      <c r="K130" s="160"/>
      <c r="L130" s="160"/>
      <c r="M130" s="160"/>
      <c r="N130" s="159"/>
      <c r="O130" s="159"/>
      <c r="P130" s="159"/>
      <c r="Q130" s="159"/>
      <c r="R130" s="160"/>
      <c r="S130" s="160"/>
      <c r="T130" s="160"/>
      <c r="U130" s="160"/>
      <c r="V130" s="160"/>
      <c r="W130" s="160"/>
      <c r="X130" s="160"/>
      <c r="Y130" s="160"/>
      <c r="Z130" s="150"/>
      <c r="AA130" s="150"/>
      <c r="AB130" s="150"/>
      <c r="AC130" s="150"/>
      <c r="AD130" s="150"/>
      <c r="AE130" s="150"/>
      <c r="AF130" s="150"/>
      <c r="AG130" s="150" t="s">
        <v>219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5">
      <c r="A131" s="172">
        <v>23</v>
      </c>
      <c r="B131" s="173" t="s">
        <v>356</v>
      </c>
      <c r="C131" s="181" t="s">
        <v>357</v>
      </c>
      <c r="D131" s="174" t="s">
        <v>212</v>
      </c>
      <c r="E131" s="175">
        <v>11.021000000000001</v>
      </c>
      <c r="F131" s="176"/>
      <c r="G131" s="177">
        <f>ROUND(E131*F131,2)</f>
        <v>0</v>
      </c>
      <c r="H131" s="176"/>
      <c r="I131" s="177">
        <f>ROUND(E131*H131,2)</f>
        <v>0</v>
      </c>
      <c r="J131" s="176"/>
      <c r="K131" s="177">
        <f>ROUND(E131*J131,2)</f>
        <v>0</v>
      </c>
      <c r="L131" s="177">
        <v>21</v>
      </c>
      <c r="M131" s="177">
        <f>G131*(1+L131/100)</f>
        <v>0</v>
      </c>
      <c r="N131" s="175">
        <v>0.4</v>
      </c>
      <c r="O131" s="175">
        <f>ROUND(E131*N131,2)</f>
        <v>4.41</v>
      </c>
      <c r="P131" s="175">
        <v>0</v>
      </c>
      <c r="Q131" s="175">
        <f>ROUND(E131*P131,2)</f>
        <v>0</v>
      </c>
      <c r="R131" s="177"/>
      <c r="S131" s="177" t="s">
        <v>184</v>
      </c>
      <c r="T131" s="178" t="s">
        <v>144</v>
      </c>
      <c r="U131" s="160">
        <v>0</v>
      </c>
      <c r="V131" s="160">
        <f>ROUND(E131*U131,2)</f>
        <v>0</v>
      </c>
      <c r="W131" s="160"/>
      <c r="X131" s="160" t="s">
        <v>277</v>
      </c>
      <c r="Y131" s="160" t="s">
        <v>146</v>
      </c>
      <c r="Z131" s="150"/>
      <c r="AA131" s="150"/>
      <c r="AB131" s="150"/>
      <c r="AC131" s="150"/>
      <c r="AD131" s="150"/>
      <c r="AE131" s="150"/>
      <c r="AF131" s="150"/>
      <c r="AG131" s="150" t="s">
        <v>278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2" x14ac:dyDescent="0.25">
      <c r="A132" s="157"/>
      <c r="B132" s="158"/>
      <c r="C132" s="248" t="s">
        <v>358</v>
      </c>
      <c r="D132" s="249"/>
      <c r="E132" s="249"/>
      <c r="F132" s="249"/>
      <c r="G132" s="249"/>
      <c r="H132" s="160"/>
      <c r="I132" s="160"/>
      <c r="J132" s="160"/>
      <c r="K132" s="160"/>
      <c r="L132" s="160"/>
      <c r="M132" s="160"/>
      <c r="N132" s="159"/>
      <c r="O132" s="159"/>
      <c r="P132" s="159"/>
      <c r="Q132" s="159"/>
      <c r="R132" s="160"/>
      <c r="S132" s="160"/>
      <c r="T132" s="160"/>
      <c r="U132" s="160"/>
      <c r="V132" s="160"/>
      <c r="W132" s="160"/>
      <c r="X132" s="160"/>
      <c r="Y132" s="160"/>
      <c r="Z132" s="150"/>
      <c r="AA132" s="150"/>
      <c r="AB132" s="150"/>
      <c r="AC132" s="150"/>
      <c r="AD132" s="150"/>
      <c r="AE132" s="150"/>
      <c r="AF132" s="150"/>
      <c r="AG132" s="150" t="s">
        <v>149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3" x14ac:dyDescent="0.25">
      <c r="A133" s="157"/>
      <c r="B133" s="158"/>
      <c r="C133" s="250" t="s">
        <v>359</v>
      </c>
      <c r="D133" s="251"/>
      <c r="E133" s="251"/>
      <c r="F133" s="251"/>
      <c r="G133" s="251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60"/>
      <c r="Z133" s="150"/>
      <c r="AA133" s="150"/>
      <c r="AB133" s="150"/>
      <c r="AC133" s="150"/>
      <c r="AD133" s="150"/>
      <c r="AE133" s="150"/>
      <c r="AF133" s="150"/>
      <c r="AG133" s="150" t="s">
        <v>149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2" x14ac:dyDescent="0.25">
      <c r="A134" s="157"/>
      <c r="B134" s="158"/>
      <c r="C134" s="189" t="s">
        <v>360</v>
      </c>
      <c r="D134" s="185"/>
      <c r="E134" s="186">
        <v>11.021000000000001</v>
      </c>
      <c r="F134" s="160"/>
      <c r="G134" s="160"/>
      <c r="H134" s="160"/>
      <c r="I134" s="160"/>
      <c r="J134" s="160"/>
      <c r="K134" s="160"/>
      <c r="L134" s="160"/>
      <c r="M134" s="160"/>
      <c r="N134" s="159"/>
      <c r="O134" s="159"/>
      <c r="P134" s="159"/>
      <c r="Q134" s="159"/>
      <c r="R134" s="160"/>
      <c r="S134" s="160"/>
      <c r="T134" s="160"/>
      <c r="U134" s="160"/>
      <c r="V134" s="160"/>
      <c r="W134" s="160"/>
      <c r="X134" s="160"/>
      <c r="Y134" s="160"/>
      <c r="Z134" s="150"/>
      <c r="AA134" s="150"/>
      <c r="AB134" s="150"/>
      <c r="AC134" s="150"/>
      <c r="AD134" s="150"/>
      <c r="AE134" s="150"/>
      <c r="AF134" s="150"/>
      <c r="AG134" s="150" t="s">
        <v>219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5">
      <c r="A135" s="172">
        <v>24</v>
      </c>
      <c r="B135" s="173" t="s">
        <v>361</v>
      </c>
      <c r="C135" s="181" t="s">
        <v>362</v>
      </c>
      <c r="D135" s="174" t="s">
        <v>212</v>
      </c>
      <c r="E135" s="175">
        <v>8.0340000000000007</v>
      </c>
      <c r="F135" s="176"/>
      <c r="G135" s="177">
        <f>ROUND(E135*F135,2)</f>
        <v>0</v>
      </c>
      <c r="H135" s="176"/>
      <c r="I135" s="177">
        <f>ROUND(E135*H135,2)</f>
        <v>0</v>
      </c>
      <c r="J135" s="176"/>
      <c r="K135" s="177">
        <f>ROUND(E135*J135,2)</f>
        <v>0</v>
      </c>
      <c r="L135" s="177">
        <v>21</v>
      </c>
      <c r="M135" s="177">
        <f>G135*(1+L135/100)</f>
        <v>0</v>
      </c>
      <c r="N135" s="175">
        <v>0.4</v>
      </c>
      <c r="O135" s="175">
        <f>ROUND(E135*N135,2)</f>
        <v>3.21</v>
      </c>
      <c r="P135" s="175">
        <v>0</v>
      </c>
      <c r="Q135" s="175">
        <f>ROUND(E135*P135,2)</f>
        <v>0</v>
      </c>
      <c r="R135" s="177"/>
      <c r="S135" s="177" t="s">
        <v>184</v>
      </c>
      <c r="T135" s="178" t="s">
        <v>144</v>
      </c>
      <c r="U135" s="160">
        <v>0</v>
      </c>
      <c r="V135" s="160">
        <f>ROUND(E135*U135,2)</f>
        <v>0</v>
      </c>
      <c r="W135" s="160"/>
      <c r="X135" s="160" t="s">
        <v>277</v>
      </c>
      <c r="Y135" s="160" t="s">
        <v>146</v>
      </c>
      <c r="Z135" s="150"/>
      <c r="AA135" s="150"/>
      <c r="AB135" s="150"/>
      <c r="AC135" s="150"/>
      <c r="AD135" s="150"/>
      <c r="AE135" s="150"/>
      <c r="AF135" s="150"/>
      <c r="AG135" s="150" t="s">
        <v>278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2" x14ac:dyDescent="0.25">
      <c r="A136" s="157"/>
      <c r="B136" s="158"/>
      <c r="C136" s="248" t="s">
        <v>363</v>
      </c>
      <c r="D136" s="249"/>
      <c r="E136" s="249"/>
      <c r="F136" s="249"/>
      <c r="G136" s="249"/>
      <c r="H136" s="160"/>
      <c r="I136" s="160"/>
      <c r="J136" s="160"/>
      <c r="K136" s="160"/>
      <c r="L136" s="160"/>
      <c r="M136" s="160"/>
      <c r="N136" s="159"/>
      <c r="O136" s="159"/>
      <c r="P136" s="159"/>
      <c r="Q136" s="159"/>
      <c r="R136" s="160"/>
      <c r="S136" s="160"/>
      <c r="T136" s="160"/>
      <c r="U136" s="160"/>
      <c r="V136" s="160"/>
      <c r="W136" s="160"/>
      <c r="X136" s="160"/>
      <c r="Y136" s="160"/>
      <c r="Z136" s="150"/>
      <c r="AA136" s="150"/>
      <c r="AB136" s="150"/>
      <c r="AC136" s="150"/>
      <c r="AD136" s="150"/>
      <c r="AE136" s="150"/>
      <c r="AF136" s="150"/>
      <c r="AG136" s="150" t="s">
        <v>149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3" x14ac:dyDescent="0.25">
      <c r="A137" s="157"/>
      <c r="B137" s="158"/>
      <c r="C137" s="250" t="s">
        <v>364</v>
      </c>
      <c r="D137" s="251"/>
      <c r="E137" s="251"/>
      <c r="F137" s="251"/>
      <c r="G137" s="251"/>
      <c r="H137" s="160"/>
      <c r="I137" s="160"/>
      <c r="J137" s="160"/>
      <c r="K137" s="160"/>
      <c r="L137" s="160"/>
      <c r="M137" s="160"/>
      <c r="N137" s="159"/>
      <c r="O137" s="159"/>
      <c r="P137" s="159"/>
      <c r="Q137" s="159"/>
      <c r="R137" s="160"/>
      <c r="S137" s="160"/>
      <c r="T137" s="160"/>
      <c r="U137" s="160"/>
      <c r="V137" s="160"/>
      <c r="W137" s="160"/>
      <c r="X137" s="160"/>
      <c r="Y137" s="160"/>
      <c r="Z137" s="150"/>
      <c r="AA137" s="150"/>
      <c r="AB137" s="150"/>
      <c r="AC137" s="150"/>
      <c r="AD137" s="150"/>
      <c r="AE137" s="150"/>
      <c r="AF137" s="150"/>
      <c r="AG137" s="150" t="s">
        <v>149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2" x14ac:dyDescent="0.25">
      <c r="A138" s="157"/>
      <c r="B138" s="158"/>
      <c r="C138" s="189" t="s">
        <v>365</v>
      </c>
      <c r="D138" s="185"/>
      <c r="E138" s="186">
        <v>8.0340000000000007</v>
      </c>
      <c r="F138" s="160"/>
      <c r="G138" s="160"/>
      <c r="H138" s="160"/>
      <c r="I138" s="160"/>
      <c r="J138" s="160"/>
      <c r="K138" s="160"/>
      <c r="L138" s="160"/>
      <c r="M138" s="160"/>
      <c r="N138" s="159"/>
      <c r="O138" s="159"/>
      <c r="P138" s="159"/>
      <c r="Q138" s="159"/>
      <c r="R138" s="160"/>
      <c r="S138" s="160"/>
      <c r="T138" s="160"/>
      <c r="U138" s="160"/>
      <c r="V138" s="160"/>
      <c r="W138" s="160"/>
      <c r="X138" s="160"/>
      <c r="Y138" s="160"/>
      <c r="Z138" s="150"/>
      <c r="AA138" s="150"/>
      <c r="AB138" s="150"/>
      <c r="AC138" s="150"/>
      <c r="AD138" s="150"/>
      <c r="AE138" s="150"/>
      <c r="AF138" s="150"/>
      <c r="AG138" s="150" t="s">
        <v>219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5">
      <c r="A139" s="172">
        <v>25</v>
      </c>
      <c r="B139" s="173" t="s">
        <v>366</v>
      </c>
      <c r="C139" s="181" t="s">
        <v>367</v>
      </c>
      <c r="D139" s="174" t="s">
        <v>212</v>
      </c>
      <c r="E139" s="175">
        <v>800.41300000000001</v>
      </c>
      <c r="F139" s="176"/>
      <c r="G139" s="177">
        <f>ROUND(E139*F139,2)</f>
        <v>0</v>
      </c>
      <c r="H139" s="176"/>
      <c r="I139" s="177">
        <f>ROUND(E139*H139,2)</f>
        <v>0</v>
      </c>
      <c r="J139" s="176"/>
      <c r="K139" s="177">
        <f>ROUND(E139*J139,2)</f>
        <v>0</v>
      </c>
      <c r="L139" s="177">
        <v>21</v>
      </c>
      <c r="M139" s="177">
        <f>G139*(1+L139/100)</f>
        <v>0</v>
      </c>
      <c r="N139" s="175">
        <v>0.216</v>
      </c>
      <c r="O139" s="175">
        <f>ROUND(E139*N139,2)</f>
        <v>172.89</v>
      </c>
      <c r="P139" s="175">
        <v>0</v>
      </c>
      <c r="Q139" s="175">
        <f>ROUND(E139*P139,2)</f>
        <v>0</v>
      </c>
      <c r="R139" s="177"/>
      <c r="S139" s="177" t="s">
        <v>184</v>
      </c>
      <c r="T139" s="178" t="s">
        <v>144</v>
      </c>
      <c r="U139" s="160">
        <v>0</v>
      </c>
      <c r="V139" s="160">
        <f>ROUND(E139*U139,2)</f>
        <v>0</v>
      </c>
      <c r="W139" s="160"/>
      <c r="X139" s="160" t="s">
        <v>277</v>
      </c>
      <c r="Y139" s="160" t="s">
        <v>146</v>
      </c>
      <c r="Z139" s="150"/>
      <c r="AA139" s="150"/>
      <c r="AB139" s="150"/>
      <c r="AC139" s="150"/>
      <c r="AD139" s="150"/>
      <c r="AE139" s="150"/>
      <c r="AF139" s="150"/>
      <c r="AG139" s="150" t="s">
        <v>278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2" x14ac:dyDescent="0.25">
      <c r="A140" s="157"/>
      <c r="B140" s="158"/>
      <c r="C140" s="248" t="s">
        <v>368</v>
      </c>
      <c r="D140" s="249"/>
      <c r="E140" s="249"/>
      <c r="F140" s="249"/>
      <c r="G140" s="249"/>
      <c r="H140" s="160"/>
      <c r="I140" s="160"/>
      <c r="J140" s="160"/>
      <c r="K140" s="160"/>
      <c r="L140" s="160"/>
      <c r="M140" s="160"/>
      <c r="N140" s="159"/>
      <c r="O140" s="159"/>
      <c r="P140" s="159"/>
      <c r="Q140" s="159"/>
      <c r="R140" s="160"/>
      <c r="S140" s="160"/>
      <c r="T140" s="160"/>
      <c r="U140" s="160"/>
      <c r="V140" s="160"/>
      <c r="W140" s="160"/>
      <c r="X140" s="160"/>
      <c r="Y140" s="160"/>
      <c r="Z140" s="150"/>
      <c r="AA140" s="150"/>
      <c r="AB140" s="150"/>
      <c r="AC140" s="150"/>
      <c r="AD140" s="150"/>
      <c r="AE140" s="150"/>
      <c r="AF140" s="150"/>
      <c r="AG140" s="150" t="s">
        <v>149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79" t="str">
        <f>C140</f>
        <v>Žulová kostka dlažební velká s řezaným a tryskaným povrchem; roz. 30x20/30/40 cm, tl. 8 cm. Strany řezané, horní strana tryskaná.</v>
      </c>
      <c r="BB140" s="150"/>
      <c r="BC140" s="150"/>
      <c r="BD140" s="150"/>
      <c r="BE140" s="150"/>
      <c r="BF140" s="150"/>
      <c r="BG140" s="150"/>
      <c r="BH140" s="150"/>
    </row>
    <row r="141" spans="1:60" outlineLevel="3" x14ac:dyDescent="0.25">
      <c r="A141" s="157"/>
      <c r="B141" s="158"/>
      <c r="C141" s="250" t="s">
        <v>369</v>
      </c>
      <c r="D141" s="251"/>
      <c r="E141" s="251"/>
      <c r="F141" s="251"/>
      <c r="G141" s="251"/>
      <c r="H141" s="160"/>
      <c r="I141" s="160"/>
      <c r="J141" s="160"/>
      <c r="K141" s="160"/>
      <c r="L141" s="160"/>
      <c r="M141" s="160"/>
      <c r="N141" s="159"/>
      <c r="O141" s="159"/>
      <c r="P141" s="159"/>
      <c r="Q141" s="159"/>
      <c r="R141" s="160"/>
      <c r="S141" s="160"/>
      <c r="T141" s="160"/>
      <c r="U141" s="160"/>
      <c r="V141" s="160"/>
      <c r="W141" s="160"/>
      <c r="X141" s="160"/>
      <c r="Y141" s="160"/>
      <c r="Z141" s="150"/>
      <c r="AA141" s="150"/>
      <c r="AB141" s="150"/>
      <c r="AC141" s="150"/>
      <c r="AD141" s="150"/>
      <c r="AE141" s="150"/>
      <c r="AF141" s="150"/>
      <c r="AG141" s="150" t="s">
        <v>149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2" x14ac:dyDescent="0.25">
      <c r="A142" s="157"/>
      <c r="B142" s="158"/>
      <c r="C142" s="189" t="s">
        <v>370</v>
      </c>
      <c r="D142" s="185"/>
      <c r="E142" s="186">
        <v>234.84</v>
      </c>
      <c r="F142" s="160"/>
      <c r="G142" s="160"/>
      <c r="H142" s="160"/>
      <c r="I142" s="160"/>
      <c r="J142" s="160"/>
      <c r="K142" s="160"/>
      <c r="L142" s="160"/>
      <c r="M142" s="160"/>
      <c r="N142" s="159"/>
      <c r="O142" s="159"/>
      <c r="P142" s="159"/>
      <c r="Q142" s="159"/>
      <c r="R142" s="160"/>
      <c r="S142" s="160"/>
      <c r="T142" s="160"/>
      <c r="U142" s="160"/>
      <c r="V142" s="160"/>
      <c r="W142" s="160"/>
      <c r="X142" s="160"/>
      <c r="Y142" s="160"/>
      <c r="Z142" s="150"/>
      <c r="AA142" s="150"/>
      <c r="AB142" s="150"/>
      <c r="AC142" s="150"/>
      <c r="AD142" s="150"/>
      <c r="AE142" s="150"/>
      <c r="AF142" s="150"/>
      <c r="AG142" s="150" t="s">
        <v>219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3" x14ac:dyDescent="0.25">
      <c r="A143" s="157"/>
      <c r="B143" s="158"/>
      <c r="C143" s="189" t="s">
        <v>371</v>
      </c>
      <c r="D143" s="185"/>
      <c r="E143" s="186">
        <v>565.57299999999998</v>
      </c>
      <c r="F143" s="160"/>
      <c r="G143" s="160"/>
      <c r="H143" s="160"/>
      <c r="I143" s="160"/>
      <c r="J143" s="160"/>
      <c r="K143" s="160"/>
      <c r="L143" s="160"/>
      <c r="M143" s="160"/>
      <c r="N143" s="159"/>
      <c r="O143" s="159"/>
      <c r="P143" s="159"/>
      <c r="Q143" s="159"/>
      <c r="R143" s="160"/>
      <c r="S143" s="160"/>
      <c r="T143" s="160"/>
      <c r="U143" s="160"/>
      <c r="V143" s="160"/>
      <c r="W143" s="160"/>
      <c r="X143" s="160"/>
      <c r="Y143" s="160"/>
      <c r="Z143" s="150"/>
      <c r="AA143" s="150"/>
      <c r="AB143" s="150"/>
      <c r="AC143" s="150"/>
      <c r="AD143" s="150"/>
      <c r="AE143" s="150"/>
      <c r="AF143" s="150"/>
      <c r="AG143" s="150" t="s">
        <v>219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x14ac:dyDescent="0.25">
      <c r="A144" s="165" t="s">
        <v>138</v>
      </c>
      <c r="B144" s="166" t="s">
        <v>87</v>
      </c>
      <c r="C144" s="180" t="s">
        <v>88</v>
      </c>
      <c r="D144" s="167"/>
      <c r="E144" s="168"/>
      <c r="F144" s="169"/>
      <c r="G144" s="169">
        <f>SUMIF(AG145:AG151,"&lt;&gt;NOR",G145:G151)</f>
        <v>0</v>
      </c>
      <c r="H144" s="169"/>
      <c r="I144" s="169">
        <f>SUM(I145:I151)</f>
        <v>0</v>
      </c>
      <c r="J144" s="169"/>
      <c r="K144" s="169">
        <f>SUM(K145:K151)</f>
        <v>0</v>
      </c>
      <c r="L144" s="169"/>
      <c r="M144" s="169">
        <f>SUM(M145:M151)</f>
        <v>0</v>
      </c>
      <c r="N144" s="168"/>
      <c r="O144" s="168">
        <f>SUM(O145:O151)</f>
        <v>0.48</v>
      </c>
      <c r="P144" s="168"/>
      <c r="Q144" s="168">
        <f>SUM(Q145:Q151)</f>
        <v>0</v>
      </c>
      <c r="R144" s="169"/>
      <c r="S144" s="169"/>
      <c r="T144" s="170"/>
      <c r="U144" s="164"/>
      <c r="V144" s="164">
        <f>SUM(V145:V151)</f>
        <v>65.55</v>
      </c>
      <c r="W144" s="164"/>
      <c r="X144" s="164"/>
      <c r="Y144" s="164"/>
      <c r="AG144" t="s">
        <v>139</v>
      </c>
    </row>
    <row r="145" spans="1:60" outlineLevel="1" x14ac:dyDescent="0.25">
      <c r="A145" s="172">
        <v>26</v>
      </c>
      <c r="B145" s="173" t="s">
        <v>372</v>
      </c>
      <c r="C145" s="181" t="s">
        <v>373</v>
      </c>
      <c r="D145" s="174" t="s">
        <v>212</v>
      </c>
      <c r="E145" s="175">
        <v>28.5</v>
      </c>
      <c r="F145" s="176"/>
      <c r="G145" s="177">
        <f>ROUND(E145*F145,2)</f>
        <v>0</v>
      </c>
      <c r="H145" s="176"/>
      <c r="I145" s="177">
        <f>ROUND(E145*H145,2)</f>
        <v>0</v>
      </c>
      <c r="J145" s="176"/>
      <c r="K145" s="177">
        <f>ROUND(E145*J145,2)</f>
        <v>0</v>
      </c>
      <c r="L145" s="177">
        <v>21</v>
      </c>
      <c r="M145" s="177">
        <f>G145*(1+L145/100)</f>
        <v>0</v>
      </c>
      <c r="N145" s="175">
        <v>1.7000000000000001E-2</v>
      </c>
      <c r="O145" s="175">
        <f>ROUND(E145*N145,2)</f>
        <v>0.48</v>
      </c>
      <c r="P145" s="175">
        <v>0</v>
      </c>
      <c r="Q145" s="175">
        <f>ROUND(E145*P145,2)</f>
        <v>0</v>
      </c>
      <c r="R145" s="177"/>
      <c r="S145" s="177" t="s">
        <v>184</v>
      </c>
      <c r="T145" s="178" t="s">
        <v>144</v>
      </c>
      <c r="U145" s="160">
        <v>2.2999999999999998</v>
      </c>
      <c r="V145" s="160">
        <f>ROUND(E145*U145,2)</f>
        <v>65.55</v>
      </c>
      <c r="W145" s="160"/>
      <c r="X145" s="160" t="s">
        <v>214</v>
      </c>
      <c r="Y145" s="160" t="s">
        <v>146</v>
      </c>
      <c r="Z145" s="150"/>
      <c r="AA145" s="150"/>
      <c r="AB145" s="150"/>
      <c r="AC145" s="150"/>
      <c r="AD145" s="150"/>
      <c r="AE145" s="150"/>
      <c r="AF145" s="150"/>
      <c r="AG145" s="150" t="s">
        <v>215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2" x14ac:dyDescent="0.25">
      <c r="A146" s="157"/>
      <c r="B146" s="158"/>
      <c r="C146" s="248" t="s">
        <v>374</v>
      </c>
      <c r="D146" s="249"/>
      <c r="E146" s="249"/>
      <c r="F146" s="249"/>
      <c r="G146" s="249"/>
      <c r="H146" s="160"/>
      <c r="I146" s="160"/>
      <c r="J146" s="160"/>
      <c r="K146" s="160"/>
      <c r="L146" s="160"/>
      <c r="M146" s="160"/>
      <c r="N146" s="159"/>
      <c r="O146" s="159"/>
      <c r="P146" s="159"/>
      <c r="Q146" s="159"/>
      <c r="R146" s="160"/>
      <c r="S146" s="160"/>
      <c r="T146" s="160"/>
      <c r="U146" s="160"/>
      <c r="V146" s="160"/>
      <c r="W146" s="160"/>
      <c r="X146" s="160"/>
      <c r="Y146" s="160"/>
      <c r="Z146" s="150"/>
      <c r="AA146" s="150"/>
      <c r="AB146" s="150"/>
      <c r="AC146" s="150"/>
      <c r="AD146" s="150"/>
      <c r="AE146" s="150"/>
      <c r="AF146" s="150"/>
      <c r="AG146" s="150" t="s">
        <v>149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2" x14ac:dyDescent="0.25">
      <c r="A147" s="157"/>
      <c r="B147" s="158"/>
      <c r="C147" s="189" t="s">
        <v>375</v>
      </c>
      <c r="D147" s="185"/>
      <c r="E147" s="186">
        <v>28.5</v>
      </c>
      <c r="F147" s="160"/>
      <c r="G147" s="160"/>
      <c r="H147" s="160"/>
      <c r="I147" s="160"/>
      <c r="J147" s="160"/>
      <c r="K147" s="160"/>
      <c r="L147" s="160"/>
      <c r="M147" s="160"/>
      <c r="N147" s="159"/>
      <c r="O147" s="159"/>
      <c r="P147" s="159"/>
      <c r="Q147" s="159"/>
      <c r="R147" s="160"/>
      <c r="S147" s="160"/>
      <c r="T147" s="160"/>
      <c r="U147" s="160"/>
      <c r="V147" s="160"/>
      <c r="W147" s="160"/>
      <c r="X147" s="160"/>
      <c r="Y147" s="160"/>
      <c r="Z147" s="150"/>
      <c r="AA147" s="150"/>
      <c r="AB147" s="150"/>
      <c r="AC147" s="150"/>
      <c r="AD147" s="150"/>
      <c r="AE147" s="150"/>
      <c r="AF147" s="150"/>
      <c r="AG147" s="150" t="s">
        <v>219</v>
      </c>
      <c r="AH147" s="150">
        <v>0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5">
      <c r="A148" s="172">
        <v>27</v>
      </c>
      <c r="B148" s="173" t="s">
        <v>376</v>
      </c>
      <c r="C148" s="181" t="s">
        <v>377</v>
      </c>
      <c r="D148" s="174" t="s">
        <v>212</v>
      </c>
      <c r="E148" s="175">
        <v>549.1</v>
      </c>
      <c r="F148" s="176"/>
      <c r="G148" s="177">
        <f>ROUND(E148*F148,2)</f>
        <v>0</v>
      </c>
      <c r="H148" s="176"/>
      <c r="I148" s="177">
        <f>ROUND(E148*H148,2)</f>
        <v>0</v>
      </c>
      <c r="J148" s="176"/>
      <c r="K148" s="177">
        <f>ROUND(E148*J148,2)</f>
        <v>0</v>
      </c>
      <c r="L148" s="177">
        <v>21</v>
      </c>
      <c r="M148" s="177">
        <f>G148*(1+L148/100)</f>
        <v>0</v>
      </c>
      <c r="N148" s="175">
        <v>0</v>
      </c>
      <c r="O148" s="175">
        <f>ROUND(E148*N148,2)</f>
        <v>0</v>
      </c>
      <c r="P148" s="175">
        <v>0</v>
      </c>
      <c r="Q148" s="175">
        <f>ROUND(E148*P148,2)</f>
        <v>0</v>
      </c>
      <c r="R148" s="177"/>
      <c r="S148" s="177" t="s">
        <v>184</v>
      </c>
      <c r="T148" s="178" t="s">
        <v>144</v>
      </c>
      <c r="U148" s="160">
        <v>0</v>
      </c>
      <c r="V148" s="160">
        <f>ROUND(E148*U148,2)</f>
        <v>0</v>
      </c>
      <c r="W148" s="160"/>
      <c r="X148" s="160" t="s">
        <v>240</v>
      </c>
      <c r="Y148" s="160" t="s">
        <v>146</v>
      </c>
      <c r="Z148" s="150"/>
      <c r="AA148" s="150"/>
      <c r="AB148" s="150"/>
      <c r="AC148" s="150"/>
      <c r="AD148" s="150"/>
      <c r="AE148" s="150"/>
      <c r="AF148" s="150"/>
      <c r="AG148" s="150" t="s">
        <v>241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2" x14ac:dyDescent="0.25">
      <c r="A149" s="157"/>
      <c r="B149" s="158"/>
      <c r="C149" s="248" t="s">
        <v>378</v>
      </c>
      <c r="D149" s="249"/>
      <c r="E149" s="249"/>
      <c r="F149" s="249"/>
      <c r="G149" s="249"/>
      <c r="H149" s="160"/>
      <c r="I149" s="160"/>
      <c r="J149" s="160"/>
      <c r="K149" s="160"/>
      <c r="L149" s="160"/>
      <c r="M149" s="160"/>
      <c r="N149" s="159"/>
      <c r="O149" s="159"/>
      <c r="P149" s="159"/>
      <c r="Q149" s="159"/>
      <c r="R149" s="160"/>
      <c r="S149" s="160"/>
      <c r="T149" s="160"/>
      <c r="U149" s="160"/>
      <c r="V149" s="160"/>
      <c r="W149" s="160"/>
      <c r="X149" s="160"/>
      <c r="Y149" s="160"/>
      <c r="Z149" s="150"/>
      <c r="AA149" s="150"/>
      <c r="AB149" s="150"/>
      <c r="AC149" s="150"/>
      <c r="AD149" s="150"/>
      <c r="AE149" s="150"/>
      <c r="AF149" s="150"/>
      <c r="AG149" s="150" t="s">
        <v>149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79" t="str">
        <f>C149</f>
        <v>Položka vč. prací a specifikací zahrnutých pro pol. č. 62845OA0 kromě nákladů na dodání vysokopevnostní spárovací hmoty.</v>
      </c>
      <c r="BB149" s="150"/>
      <c r="BC149" s="150"/>
      <c r="BD149" s="150"/>
      <c r="BE149" s="150"/>
      <c r="BF149" s="150"/>
      <c r="BG149" s="150"/>
      <c r="BH149" s="150"/>
    </row>
    <row r="150" spans="1:60" outlineLevel="3" x14ac:dyDescent="0.25">
      <c r="A150" s="157"/>
      <c r="B150" s="158"/>
      <c r="C150" s="250" t="s">
        <v>379</v>
      </c>
      <c r="D150" s="251"/>
      <c r="E150" s="251"/>
      <c r="F150" s="251"/>
      <c r="G150" s="251"/>
      <c r="H150" s="160"/>
      <c r="I150" s="160"/>
      <c r="J150" s="160"/>
      <c r="K150" s="160"/>
      <c r="L150" s="160"/>
      <c r="M150" s="160"/>
      <c r="N150" s="159"/>
      <c r="O150" s="159"/>
      <c r="P150" s="159"/>
      <c r="Q150" s="159"/>
      <c r="R150" s="160"/>
      <c r="S150" s="160"/>
      <c r="T150" s="160"/>
      <c r="U150" s="160"/>
      <c r="V150" s="160"/>
      <c r="W150" s="160"/>
      <c r="X150" s="160"/>
      <c r="Y150" s="160"/>
      <c r="Z150" s="150"/>
      <c r="AA150" s="150"/>
      <c r="AB150" s="150"/>
      <c r="AC150" s="150"/>
      <c r="AD150" s="150"/>
      <c r="AE150" s="150"/>
      <c r="AF150" s="150"/>
      <c r="AG150" s="150" t="s">
        <v>149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2" x14ac:dyDescent="0.25">
      <c r="A151" s="157"/>
      <c r="B151" s="158"/>
      <c r="C151" s="189" t="s">
        <v>380</v>
      </c>
      <c r="D151" s="185"/>
      <c r="E151" s="186">
        <v>549.1</v>
      </c>
      <c r="F151" s="160"/>
      <c r="G151" s="160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60"/>
      <c r="Z151" s="150"/>
      <c r="AA151" s="150"/>
      <c r="AB151" s="150"/>
      <c r="AC151" s="150"/>
      <c r="AD151" s="150"/>
      <c r="AE151" s="150"/>
      <c r="AF151" s="150"/>
      <c r="AG151" s="150" t="s">
        <v>219</v>
      </c>
      <c r="AH151" s="150">
        <v>5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x14ac:dyDescent="0.25">
      <c r="A152" s="165" t="s">
        <v>138</v>
      </c>
      <c r="B152" s="166" t="s">
        <v>89</v>
      </c>
      <c r="C152" s="180" t="s">
        <v>90</v>
      </c>
      <c r="D152" s="167"/>
      <c r="E152" s="168"/>
      <c r="F152" s="169"/>
      <c r="G152" s="169">
        <f>SUMIF(AG153:AG163,"&lt;&gt;NOR",G153:G163)</f>
        <v>0</v>
      </c>
      <c r="H152" s="169"/>
      <c r="I152" s="169">
        <f>SUM(I153:I163)</f>
        <v>0</v>
      </c>
      <c r="J152" s="169"/>
      <c r="K152" s="169">
        <f>SUM(K153:K163)</f>
        <v>0</v>
      </c>
      <c r="L152" s="169"/>
      <c r="M152" s="169">
        <f>SUM(M153:M163)</f>
        <v>0</v>
      </c>
      <c r="N152" s="168"/>
      <c r="O152" s="168">
        <f>SUM(O153:O163)</f>
        <v>6.57</v>
      </c>
      <c r="P152" s="168"/>
      <c r="Q152" s="168">
        <f>SUM(Q153:Q163)</f>
        <v>0</v>
      </c>
      <c r="R152" s="169"/>
      <c r="S152" s="169"/>
      <c r="T152" s="170"/>
      <c r="U152" s="164"/>
      <c r="V152" s="164">
        <f>SUM(V153:V163)</f>
        <v>57.190000000000005</v>
      </c>
      <c r="W152" s="164"/>
      <c r="X152" s="164"/>
      <c r="Y152" s="164"/>
      <c r="AG152" t="s">
        <v>139</v>
      </c>
    </row>
    <row r="153" spans="1:60" outlineLevel="1" x14ac:dyDescent="0.25">
      <c r="A153" s="172">
        <v>28</v>
      </c>
      <c r="B153" s="173" t="s">
        <v>381</v>
      </c>
      <c r="C153" s="181" t="s">
        <v>382</v>
      </c>
      <c r="D153" s="174" t="s">
        <v>383</v>
      </c>
      <c r="E153" s="175">
        <v>9</v>
      </c>
      <c r="F153" s="176"/>
      <c r="G153" s="177">
        <f>ROUND(E153*F153,2)</f>
        <v>0</v>
      </c>
      <c r="H153" s="176"/>
      <c r="I153" s="177">
        <f>ROUND(E153*H153,2)</f>
        <v>0</v>
      </c>
      <c r="J153" s="176"/>
      <c r="K153" s="177">
        <f>ROUND(E153*J153,2)</f>
        <v>0</v>
      </c>
      <c r="L153" s="177">
        <v>21</v>
      </c>
      <c r="M153" s="177">
        <f>G153*(1+L153/100)</f>
        <v>0</v>
      </c>
      <c r="N153" s="175">
        <v>0.43093999999999999</v>
      </c>
      <c r="O153" s="175">
        <f>ROUND(E153*N153,2)</f>
        <v>3.88</v>
      </c>
      <c r="P153" s="175">
        <v>0</v>
      </c>
      <c r="Q153" s="175">
        <f>ROUND(E153*P153,2)</f>
        <v>0</v>
      </c>
      <c r="R153" s="177"/>
      <c r="S153" s="177" t="s">
        <v>184</v>
      </c>
      <c r="T153" s="178" t="s">
        <v>144</v>
      </c>
      <c r="U153" s="160">
        <v>4.0030299999999999</v>
      </c>
      <c r="V153" s="160">
        <f>ROUND(E153*U153,2)</f>
        <v>36.03</v>
      </c>
      <c r="W153" s="160"/>
      <c r="X153" s="160" t="s">
        <v>240</v>
      </c>
      <c r="Y153" s="160" t="s">
        <v>146</v>
      </c>
      <c r="Z153" s="150"/>
      <c r="AA153" s="150"/>
      <c r="AB153" s="150"/>
      <c r="AC153" s="150"/>
      <c r="AD153" s="150"/>
      <c r="AE153" s="150"/>
      <c r="AF153" s="150"/>
      <c r="AG153" s="150" t="s">
        <v>241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2" x14ac:dyDescent="0.25">
      <c r="A154" s="157"/>
      <c r="B154" s="158"/>
      <c r="C154" s="248" t="s">
        <v>242</v>
      </c>
      <c r="D154" s="249"/>
      <c r="E154" s="249"/>
      <c r="F154" s="249"/>
      <c r="G154" s="249"/>
      <c r="H154" s="160"/>
      <c r="I154" s="160"/>
      <c r="J154" s="160"/>
      <c r="K154" s="160"/>
      <c r="L154" s="160"/>
      <c r="M154" s="160"/>
      <c r="N154" s="159"/>
      <c r="O154" s="159"/>
      <c r="P154" s="159"/>
      <c r="Q154" s="159"/>
      <c r="R154" s="160"/>
      <c r="S154" s="160"/>
      <c r="T154" s="160"/>
      <c r="U154" s="160"/>
      <c r="V154" s="160"/>
      <c r="W154" s="160"/>
      <c r="X154" s="160"/>
      <c r="Y154" s="160"/>
      <c r="Z154" s="150"/>
      <c r="AA154" s="150"/>
      <c r="AB154" s="150"/>
      <c r="AC154" s="150"/>
      <c r="AD154" s="150"/>
      <c r="AE154" s="150"/>
      <c r="AF154" s="150"/>
      <c r="AG154" s="150" t="s">
        <v>149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3" x14ac:dyDescent="0.25">
      <c r="A155" s="157"/>
      <c r="B155" s="158"/>
      <c r="C155" s="250" t="s">
        <v>384</v>
      </c>
      <c r="D155" s="251"/>
      <c r="E155" s="251"/>
      <c r="F155" s="251"/>
      <c r="G155" s="251"/>
      <c r="H155" s="160"/>
      <c r="I155" s="160"/>
      <c r="J155" s="160"/>
      <c r="K155" s="160"/>
      <c r="L155" s="160"/>
      <c r="M155" s="160"/>
      <c r="N155" s="159"/>
      <c r="O155" s="159"/>
      <c r="P155" s="159"/>
      <c r="Q155" s="159"/>
      <c r="R155" s="160"/>
      <c r="S155" s="160"/>
      <c r="T155" s="160"/>
      <c r="U155" s="160"/>
      <c r="V155" s="160"/>
      <c r="W155" s="160"/>
      <c r="X155" s="160"/>
      <c r="Y155" s="160"/>
      <c r="Z155" s="150"/>
      <c r="AA155" s="150"/>
      <c r="AB155" s="150"/>
      <c r="AC155" s="150"/>
      <c r="AD155" s="150"/>
      <c r="AE155" s="150"/>
      <c r="AF155" s="150"/>
      <c r="AG155" s="150" t="s">
        <v>149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79" t="str">
        <f>C155</f>
        <v>- všechny nutné práce a materiály pro zvýšení nebo snížení zařízení (včetně nutné úpravy stávajícího povrchu vozovky nebo chodníku)</v>
      </c>
      <c r="BB155" s="150"/>
      <c r="BC155" s="150"/>
      <c r="BD155" s="150"/>
      <c r="BE155" s="150"/>
      <c r="BF155" s="150"/>
      <c r="BG155" s="150"/>
      <c r="BH155" s="150"/>
    </row>
    <row r="156" spans="1:60" outlineLevel="2" x14ac:dyDescent="0.25">
      <c r="A156" s="157"/>
      <c r="B156" s="158"/>
      <c r="C156" s="189" t="s">
        <v>385</v>
      </c>
      <c r="D156" s="185"/>
      <c r="E156" s="186">
        <v>9</v>
      </c>
      <c r="F156" s="160"/>
      <c r="G156" s="160"/>
      <c r="H156" s="160"/>
      <c r="I156" s="160"/>
      <c r="J156" s="160"/>
      <c r="K156" s="160"/>
      <c r="L156" s="160"/>
      <c r="M156" s="160"/>
      <c r="N156" s="159"/>
      <c r="O156" s="159"/>
      <c r="P156" s="159"/>
      <c r="Q156" s="159"/>
      <c r="R156" s="160"/>
      <c r="S156" s="160"/>
      <c r="T156" s="160"/>
      <c r="U156" s="160"/>
      <c r="V156" s="160"/>
      <c r="W156" s="160"/>
      <c r="X156" s="160"/>
      <c r="Y156" s="160"/>
      <c r="Z156" s="150"/>
      <c r="AA156" s="150"/>
      <c r="AB156" s="150"/>
      <c r="AC156" s="150"/>
      <c r="AD156" s="150"/>
      <c r="AE156" s="150"/>
      <c r="AF156" s="150"/>
      <c r="AG156" s="150" t="s">
        <v>219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5">
      <c r="A157" s="172">
        <v>29</v>
      </c>
      <c r="B157" s="173" t="s">
        <v>386</v>
      </c>
      <c r="C157" s="181" t="s">
        <v>387</v>
      </c>
      <c r="D157" s="174" t="s">
        <v>383</v>
      </c>
      <c r="E157" s="175">
        <v>4</v>
      </c>
      <c r="F157" s="176"/>
      <c r="G157" s="177">
        <f>ROUND(E157*F157,2)</f>
        <v>0</v>
      </c>
      <c r="H157" s="176"/>
      <c r="I157" s="177">
        <f>ROUND(E157*H157,2)</f>
        <v>0</v>
      </c>
      <c r="J157" s="176"/>
      <c r="K157" s="177">
        <f>ROUND(E157*J157,2)</f>
        <v>0</v>
      </c>
      <c r="L157" s="177">
        <v>21</v>
      </c>
      <c r="M157" s="177">
        <f>G157*(1+L157/100)</f>
        <v>0</v>
      </c>
      <c r="N157" s="175">
        <v>0.43381999999999998</v>
      </c>
      <c r="O157" s="175">
        <f>ROUND(E157*N157,2)</f>
        <v>1.74</v>
      </c>
      <c r="P157" s="175">
        <v>0</v>
      </c>
      <c r="Q157" s="175">
        <f>ROUND(E157*P157,2)</f>
        <v>0</v>
      </c>
      <c r="R157" s="177"/>
      <c r="S157" s="177" t="s">
        <v>184</v>
      </c>
      <c r="T157" s="178" t="s">
        <v>144</v>
      </c>
      <c r="U157" s="160">
        <v>4.0261100000000001</v>
      </c>
      <c r="V157" s="160">
        <f>ROUND(E157*U157,2)</f>
        <v>16.100000000000001</v>
      </c>
      <c r="W157" s="160"/>
      <c r="X157" s="160" t="s">
        <v>240</v>
      </c>
      <c r="Y157" s="160" t="s">
        <v>146</v>
      </c>
      <c r="Z157" s="150"/>
      <c r="AA157" s="150"/>
      <c r="AB157" s="150"/>
      <c r="AC157" s="150"/>
      <c r="AD157" s="150"/>
      <c r="AE157" s="150"/>
      <c r="AF157" s="150"/>
      <c r="AG157" s="150" t="s">
        <v>241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2" x14ac:dyDescent="0.25">
      <c r="A158" s="157"/>
      <c r="B158" s="158"/>
      <c r="C158" s="248" t="s">
        <v>242</v>
      </c>
      <c r="D158" s="249"/>
      <c r="E158" s="249"/>
      <c r="F158" s="249"/>
      <c r="G158" s="249"/>
      <c r="H158" s="160"/>
      <c r="I158" s="160"/>
      <c r="J158" s="160"/>
      <c r="K158" s="160"/>
      <c r="L158" s="160"/>
      <c r="M158" s="160"/>
      <c r="N158" s="159"/>
      <c r="O158" s="159"/>
      <c r="P158" s="159"/>
      <c r="Q158" s="159"/>
      <c r="R158" s="160"/>
      <c r="S158" s="160"/>
      <c r="T158" s="160"/>
      <c r="U158" s="160"/>
      <c r="V158" s="160"/>
      <c r="W158" s="160"/>
      <c r="X158" s="160"/>
      <c r="Y158" s="160"/>
      <c r="Z158" s="150"/>
      <c r="AA158" s="150"/>
      <c r="AB158" s="150"/>
      <c r="AC158" s="150"/>
      <c r="AD158" s="150"/>
      <c r="AE158" s="150"/>
      <c r="AF158" s="150"/>
      <c r="AG158" s="150" t="s">
        <v>149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3" x14ac:dyDescent="0.25">
      <c r="A159" s="157"/>
      <c r="B159" s="158"/>
      <c r="C159" s="250" t="s">
        <v>384</v>
      </c>
      <c r="D159" s="251"/>
      <c r="E159" s="251"/>
      <c r="F159" s="251"/>
      <c r="G159" s="251"/>
      <c r="H159" s="160"/>
      <c r="I159" s="160"/>
      <c r="J159" s="160"/>
      <c r="K159" s="160"/>
      <c r="L159" s="160"/>
      <c r="M159" s="160"/>
      <c r="N159" s="159"/>
      <c r="O159" s="159"/>
      <c r="P159" s="159"/>
      <c r="Q159" s="159"/>
      <c r="R159" s="160"/>
      <c r="S159" s="160"/>
      <c r="T159" s="160"/>
      <c r="U159" s="160"/>
      <c r="V159" s="160"/>
      <c r="W159" s="160"/>
      <c r="X159" s="160"/>
      <c r="Y159" s="160"/>
      <c r="Z159" s="150"/>
      <c r="AA159" s="150"/>
      <c r="AB159" s="150"/>
      <c r="AC159" s="150"/>
      <c r="AD159" s="150"/>
      <c r="AE159" s="150"/>
      <c r="AF159" s="150"/>
      <c r="AG159" s="150" t="s">
        <v>149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79" t="str">
        <f>C159</f>
        <v>- všechny nutné práce a materiály pro zvýšení nebo snížení zařízení (včetně nutné úpravy stávajícího povrchu vozovky nebo chodníku)</v>
      </c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5">
      <c r="A160" s="172">
        <v>30</v>
      </c>
      <c r="B160" s="173" t="s">
        <v>388</v>
      </c>
      <c r="C160" s="181" t="s">
        <v>389</v>
      </c>
      <c r="D160" s="174" t="s">
        <v>383</v>
      </c>
      <c r="E160" s="175">
        <v>3</v>
      </c>
      <c r="F160" s="176"/>
      <c r="G160" s="177">
        <f>ROUND(E160*F160,2)</f>
        <v>0</v>
      </c>
      <c r="H160" s="176"/>
      <c r="I160" s="177">
        <f>ROUND(E160*H160,2)</f>
        <v>0</v>
      </c>
      <c r="J160" s="176"/>
      <c r="K160" s="177">
        <f>ROUND(E160*J160,2)</f>
        <v>0</v>
      </c>
      <c r="L160" s="177">
        <v>21</v>
      </c>
      <c r="M160" s="177">
        <f>G160*(1+L160/100)</f>
        <v>0</v>
      </c>
      <c r="N160" s="175">
        <v>0.31590000000000001</v>
      </c>
      <c r="O160" s="175">
        <f>ROUND(E160*N160,2)</f>
        <v>0.95</v>
      </c>
      <c r="P160" s="175">
        <v>0</v>
      </c>
      <c r="Q160" s="175">
        <f>ROUND(E160*P160,2)</f>
        <v>0</v>
      </c>
      <c r="R160" s="177"/>
      <c r="S160" s="177" t="s">
        <v>184</v>
      </c>
      <c r="T160" s="178" t="s">
        <v>144</v>
      </c>
      <c r="U160" s="160">
        <v>1.6876199999999999</v>
      </c>
      <c r="V160" s="160">
        <f>ROUND(E160*U160,2)</f>
        <v>5.0599999999999996</v>
      </c>
      <c r="W160" s="160"/>
      <c r="X160" s="160" t="s">
        <v>240</v>
      </c>
      <c r="Y160" s="160" t="s">
        <v>146</v>
      </c>
      <c r="Z160" s="150"/>
      <c r="AA160" s="150"/>
      <c r="AB160" s="150"/>
      <c r="AC160" s="150"/>
      <c r="AD160" s="150"/>
      <c r="AE160" s="150"/>
      <c r="AF160" s="150"/>
      <c r="AG160" s="150" t="s">
        <v>241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2" x14ac:dyDescent="0.25">
      <c r="A161" s="157"/>
      <c r="B161" s="158"/>
      <c r="C161" s="248" t="s">
        <v>242</v>
      </c>
      <c r="D161" s="249"/>
      <c r="E161" s="249"/>
      <c r="F161" s="249"/>
      <c r="G161" s="249"/>
      <c r="H161" s="160"/>
      <c r="I161" s="160"/>
      <c r="J161" s="160"/>
      <c r="K161" s="160"/>
      <c r="L161" s="160"/>
      <c r="M161" s="160"/>
      <c r="N161" s="159"/>
      <c r="O161" s="159"/>
      <c r="P161" s="159"/>
      <c r="Q161" s="159"/>
      <c r="R161" s="160"/>
      <c r="S161" s="160"/>
      <c r="T161" s="160"/>
      <c r="U161" s="160"/>
      <c r="V161" s="160"/>
      <c r="W161" s="160"/>
      <c r="X161" s="160"/>
      <c r="Y161" s="160"/>
      <c r="Z161" s="150"/>
      <c r="AA161" s="150"/>
      <c r="AB161" s="150"/>
      <c r="AC161" s="150"/>
      <c r="AD161" s="150"/>
      <c r="AE161" s="150"/>
      <c r="AF161" s="150"/>
      <c r="AG161" s="150" t="s">
        <v>149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3" x14ac:dyDescent="0.25">
      <c r="A162" s="157"/>
      <c r="B162" s="158"/>
      <c r="C162" s="250" t="s">
        <v>384</v>
      </c>
      <c r="D162" s="251"/>
      <c r="E162" s="251"/>
      <c r="F162" s="251"/>
      <c r="G162" s="251"/>
      <c r="H162" s="160"/>
      <c r="I162" s="160"/>
      <c r="J162" s="160"/>
      <c r="K162" s="160"/>
      <c r="L162" s="160"/>
      <c r="M162" s="160"/>
      <c r="N162" s="159"/>
      <c r="O162" s="159"/>
      <c r="P162" s="159"/>
      <c r="Q162" s="159"/>
      <c r="R162" s="160"/>
      <c r="S162" s="160"/>
      <c r="T162" s="160"/>
      <c r="U162" s="160"/>
      <c r="V162" s="160"/>
      <c r="W162" s="160"/>
      <c r="X162" s="160"/>
      <c r="Y162" s="160"/>
      <c r="Z162" s="150"/>
      <c r="AA162" s="150"/>
      <c r="AB162" s="150"/>
      <c r="AC162" s="150"/>
      <c r="AD162" s="150"/>
      <c r="AE162" s="150"/>
      <c r="AF162" s="150"/>
      <c r="AG162" s="150" t="s">
        <v>149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79" t="str">
        <f>C162</f>
        <v>- všechny nutné práce a materiály pro zvýšení nebo snížení zařízení (včetně nutné úpravy stávajícího povrchu vozovky nebo chodníku)</v>
      </c>
      <c r="BB162" s="150"/>
      <c r="BC162" s="150"/>
      <c r="BD162" s="150"/>
      <c r="BE162" s="150"/>
      <c r="BF162" s="150"/>
      <c r="BG162" s="150"/>
      <c r="BH162" s="150"/>
    </row>
    <row r="163" spans="1:60" outlineLevel="2" x14ac:dyDescent="0.25">
      <c r="A163" s="157"/>
      <c r="B163" s="158"/>
      <c r="C163" s="189" t="s">
        <v>390</v>
      </c>
      <c r="D163" s="185"/>
      <c r="E163" s="186">
        <v>3</v>
      </c>
      <c r="F163" s="160"/>
      <c r="G163" s="160"/>
      <c r="H163" s="160"/>
      <c r="I163" s="160"/>
      <c r="J163" s="160"/>
      <c r="K163" s="160"/>
      <c r="L163" s="160"/>
      <c r="M163" s="160"/>
      <c r="N163" s="159"/>
      <c r="O163" s="159"/>
      <c r="P163" s="159"/>
      <c r="Q163" s="159"/>
      <c r="R163" s="160"/>
      <c r="S163" s="160"/>
      <c r="T163" s="160"/>
      <c r="U163" s="160"/>
      <c r="V163" s="160"/>
      <c r="W163" s="160"/>
      <c r="X163" s="160"/>
      <c r="Y163" s="160"/>
      <c r="Z163" s="150"/>
      <c r="AA163" s="150"/>
      <c r="AB163" s="150"/>
      <c r="AC163" s="150"/>
      <c r="AD163" s="150"/>
      <c r="AE163" s="150"/>
      <c r="AF163" s="150"/>
      <c r="AG163" s="150" t="s">
        <v>219</v>
      </c>
      <c r="AH163" s="150">
        <v>0</v>
      </c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x14ac:dyDescent="0.25">
      <c r="A164" s="165" t="s">
        <v>138</v>
      </c>
      <c r="B164" s="166" t="s">
        <v>91</v>
      </c>
      <c r="C164" s="180" t="s">
        <v>92</v>
      </c>
      <c r="D164" s="167"/>
      <c r="E164" s="168"/>
      <c r="F164" s="169"/>
      <c r="G164" s="169">
        <f>SUMIF(AG165:AG178,"&lt;&gt;NOR",G165:G178)</f>
        <v>0</v>
      </c>
      <c r="H164" s="169"/>
      <c r="I164" s="169">
        <f>SUM(I165:I178)</f>
        <v>0</v>
      </c>
      <c r="J164" s="169"/>
      <c r="K164" s="169">
        <f>SUM(K165:K178)</f>
        <v>0</v>
      </c>
      <c r="L164" s="169"/>
      <c r="M164" s="169">
        <f>SUM(M165:M178)</f>
        <v>0</v>
      </c>
      <c r="N164" s="168"/>
      <c r="O164" s="168">
        <f>SUM(O165:O178)</f>
        <v>48.28</v>
      </c>
      <c r="P164" s="168"/>
      <c r="Q164" s="168">
        <f>SUM(Q165:Q178)</f>
        <v>0</v>
      </c>
      <c r="R164" s="169"/>
      <c r="S164" s="169"/>
      <c r="T164" s="170"/>
      <c r="U164" s="164"/>
      <c r="V164" s="164">
        <f>SUM(V165:V178)</f>
        <v>76.08</v>
      </c>
      <c r="W164" s="164"/>
      <c r="X164" s="164"/>
      <c r="Y164" s="164"/>
      <c r="AG164" t="s">
        <v>139</v>
      </c>
    </row>
    <row r="165" spans="1:60" outlineLevel="1" x14ac:dyDescent="0.25">
      <c r="A165" s="172">
        <v>31</v>
      </c>
      <c r="B165" s="173" t="s">
        <v>391</v>
      </c>
      <c r="C165" s="181" t="s">
        <v>392</v>
      </c>
      <c r="D165" s="174" t="s">
        <v>226</v>
      </c>
      <c r="E165" s="175">
        <v>97.5</v>
      </c>
      <c r="F165" s="176"/>
      <c r="G165" s="177">
        <f>ROUND(E165*F165,2)</f>
        <v>0</v>
      </c>
      <c r="H165" s="176"/>
      <c r="I165" s="177">
        <f>ROUND(E165*H165,2)</f>
        <v>0</v>
      </c>
      <c r="J165" s="176"/>
      <c r="K165" s="177">
        <f>ROUND(E165*J165,2)</f>
        <v>0</v>
      </c>
      <c r="L165" s="177">
        <v>21</v>
      </c>
      <c r="M165" s="177">
        <f>G165*(1+L165/100)</f>
        <v>0</v>
      </c>
      <c r="N165" s="175">
        <v>0</v>
      </c>
      <c r="O165" s="175">
        <f>ROUND(E165*N165,2)</f>
        <v>0</v>
      </c>
      <c r="P165" s="175">
        <v>0</v>
      </c>
      <c r="Q165" s="175">
        <f>ROUND(E165*P165,2)</f>
        <v>0</v>
      </c>
      <c r="R165" s="177"/>
      <c r="S165" s="177" t="s">
        <v>184</v>
      </c>
      <c r="T165" s="178" t="s">
        <v>144</v>
      </c>
      <c r="U165" s="160">
        <v>7.4999999999999997E-2</v>
      </c>
      <c r="V165" s="160">
        <f>ROUND(E165*U165,2)</f>
        <v>7.31</v>
      </c>
      <c r="W165" s="160"/>
      <c r="X165" s="160" t="s">
        <v>214</v>
      </c>
      <c r="Y165" s="160" t="s">
        <v>146</v>
      </c>
      <c r="Z165" s="150"/>
      <c r="AA165" s="150"/>
      <c r="AB165" s="150"/>
      <c r="AC165" s="150"/>
      <c r="AD165" s="150"/>
      <c r="AE165" s="150"/>
      <c r="AF165" s="150"/>
      <c r="AG165" s="150" t="s">
        <v>215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2" x14ac:dyDescent="0.25">
      <c r="A166" s="157"/>
      <c r="B166" s="158"/>
      <c r="C166" s="189" t="s">
        <v>393</v>
      </c>
      <c r="D166" s="185"/>
      <c r="E166" s="186">
        <v>37.5</v>
      </c>
      <c r="F166" s="160"/>
      <c r="G166" s="160"/>
      <c r="H166" s="160"/>
      <c r="I166" s="160"/>
      <c r="J166" s="160"/>
      <c r="K166" s="160"/>
      <c r="L166" s="160"/>
      <c r="M166" s="160"/>
      <c r="N166" s="159"/>
      <c r="O166" s="159"/>
      <c r="P166" s="159"/>
      <c r="Q166" s="159"/>
      <c r="R166" s="160"/>
      <c r="S166" s="160"/>
      <c r="T166" s="160"/>
      <c r="U166" s="160"/>
      <c r="V166" s="160"/>
      <c r="W166" s="160"/>
      <c r="X166" s="160"/>
      <c r="Y166" s="160"/>
      <c r="Z166" s="150"/>
      <c r="AA166" s="150"/>
      <c r="AB166" s="150"/>
      <c r="AC166" s="150"/>
      <c r="AD166" s="150"/>
      <c r="AE166" s="150"/>
      <c r="AF166" s="150"/>
      <c r="AG166" s="150" t="s">
        <v>219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3" x14ac:dyDescent="0.25">
      <c r="A167" s="157"/>
      <c r="B167" s="158"/>
      <c r="C167" s="189" t="s">
        <v>394</v>
      </c>
      <c r="D167" s="185"/>
      <c r="E167" s="186">
        <v>30</v>
      </c>
      <c r="F167" s="160"/>
      <c r="G167" s="160"/>
      <c r="H167" s="160"/>
      <c r="I167" s="160"/>
      <c r="J167" s="160"/>
      <c r="K167" s="160"/>
      <c r="L167" s="160"/>
      <c r="M167" s="160"/>
      <c r="N167" s="159"/>
      <c r="O167" s="159"/>
      <c r="P167" s="159"/>
      <c r="Q167" s="159"/>
      <c r="R167" s="160"/>
      <c r="S167" s="160"/>
      <c r="T167" s="160"/>
      <c r="U167" s="160"/>
      <c r="V167" s="160"/>
      <c r="W167" s="160"/>
      <c r="X167" s="160"/>
      <c r="Y167" s="160"/>
      <c r="Z167" s="150"/>
      <c r="AA167" s="150"/>
      <c r="AB167" s="150"/>
      <c r="AC167" s="150"/>
      <c r="AD167" s="150"/>
      <c r="AE167" s="150"/>
      <c r="AF167" s="150"/>
      <c r="AG167" s="150" t="s">
        <v>219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3" x14ac:dyDescent="0.25">
      <c r="A168" s="157"/>
      <c r="B168" s="158"/>
      <c r="C168" s="189" t="s">
        <v>395</v>
      </c>
      <c r="D168" s="185"/>
      <c r="E168" s="186">
        <v>30</v>
      </c>
      <c r="F168" s="160"/>
      <c r="G168" s="160"/>
      <c r="H168" s="160"/>
      <c r="I168" s="160"/>
      <c r="J168" s="160"/>
      <c r="K168" s="160"/>
      <c r="L168" s="160"/>
      <c r="M168" s="160"/>
      <c r="N168" s="159"/>
      <c r="O168" s="159"/>
      <c r="P168" s="159"/>
      <c r="Q168" s="159"/>
      <c r="R168" s="160"/>
      <c r="S168" s="160"/>
      <c r="T168" s="160"/>
      <c r="U168" s="160"/>
      <c r="V168" s="160"/>
      <c r="W168" s="160"/>
      <c r="X168" s="160"/>
      <c r="Y168" s="160"/>
      <c r="Z168" s="150"/>
      <c r="AA168" s="150"/>
      <c r="AB168" s="150"/>
      <c r="AC168" s="150"/>
      <c r="AD168" s="150"/>
      <c r="AE168" s="150"/>
      <c r="AF168" s="150"/>
      <c r="AG168" s="150" t="s">
        <v>219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5">
      <c r="A169" s="172">
        <v>32</v>
      </c>
      <c r="B169" s="173" t="s">
        <v>396</v>
      </c>
      <c r="C169" s="181" t="s">
        <v>397</v>
      </c>
      <c r="D169" s="174" t="s">
        <v>226</v>
      </c>
      <c r="E169" s="175">
        <v>167.02986999999999</v>
      </c>
      <c r="F169" s="176"/>
      <c r="G169" s="177">
        <f>ROUND(E169*F169,2)</f>
        <v>0</v>
      </c>
      <c r="H169" s="176"/>
      <c r="I169" s="177">
        <f>ROUND(E169*H169,2)</f>
        <v>0</v>
      </c>
      <c r="J169" s="176"/>
      <c r="K169" s="177">
        <f>ROUND(E169*J169,2)</f>
        <v>0</v>
      </c>
      <c r="L169" s="177">
        <v>21</v>
      </c>
      <c r="M169" s="177">
        <f>G169*(1+L169/100)</f>
        <v>0</v>
      </c>
      <c r="N169" s="175">
        <v>0.18806</v>
      </c>
      <c r="O169" s="175">
        <f>ROUND(E169*N169,2)</f>
        <v>31.41</v>
      </c>
      <c r="P169" s="175">
        <v>0</v>
      </c>
      <c r="Q169" s="175">
        <f>ROUND(E169*P169,2)</f>
        <v>0</v>
      </c>
      <c r="R169" s="177"/>
      <c r="S169" s="177" t="s">
        <v>184</v>
      </c>
      <c r="T169" s="178" t="s">
        <v>144</v>
      </c>
      <c r="U169" s="160">
        <v>0.38661000000000001</v>
      </c>
      <c r="V169" s="160">
        <f>ROUND(E169*U169,2)</f>
        <v>64.58</v>
      </c>
      <c r="W169" s="160"/>
      <c r="X169" s="160" t="s">
        <v>214</v>
      </c>
      <c r="Y169" s="160" t="s">
        <v>146</v>
      </c>
      <c r="Z169" s="150"/>
      <c r="AA169" s="150"/>
      <c r="AB169" s="150"/>
      <c r="AC169" s="150"/>
      <c r="AD169" s="150"/>
      <c r="AE169" s="150"/>
      <c r="AF169" s="150"/>
      <c r="AG169" s="150" t="s">
        <v>215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2" x14ac:dyDescent="0.25">
      <c r="A170" s="157"/>
      <c r="B170" s="158"/>
      <c r="C170" s="248" t="s">
        <v>398</v>
      </c>
      <c r="D170" s="249"/>
      <c r="E170" s="249"/>
      <c r="F170" s="249"/>
      <c r="G170" s="249"/>
      <c r="H170" s="160"/>
      <c r="I170" s="160"/>
      <c r="J170" s="160"/>
      <c r="K170" s="160"/>
      <c r="L170" s="160"/>
      <c r="M170" s="160"/>
      <c r="N170" s="159"/>
      <c r="O170" s="159"/>
      <c r="P170" s="159"/>
      <c r="Q170" s="159"/>
      <c r="R170" s="160"/>
      <c r="S170" s="160"/>
      <c r="T170" s="160"/>
      <c r="U170" s="160"/>
      <c r="V170" s="160"/>
      <c r="W170" s="160"/>
      <c r="X170" s="160"/>
      <c r="Y170" s="160"/>
      <c r="Z170" s="150"/>
      <c r="AA170" s="150"/>
      <c r="AB170" s="150"/>
      <c r="AC170" s="150"/>
      <c r="AD170" s="150"/>
      <c r="AE170" s="150"/>
      <c r="AF170" s="150"/>
      <c r="AG170" s="150" t="s">
        <v>149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2" x14ac:dyDescent="0.25">
      <c r="A171" s="157"/>
      <c r="B171" s="158"/>
      <c r="C171" s="189" t="s">
        <v>399</v>
      </c>
      <c r="D171" s="185"/>
      <c r="E171" s="186">
        <v>167.02986999999999</v>
      </c>
      <c r="F171" s="160"/>
      <c r="G171" s="160"/>
      <c r="H171" s="160"/>
      <c r="I171" s="160"/>
      <c r="J171" s="160"/>
      <c r="K171" s="160"/>
      <c r="L171" s="160"/>
      <c r="M171" s="160"/>
      <c r="N171" s="159"/>
      <c r="O171" s="159"/>
      <c r="P171" s="159"/>
      <c r="Q171" s="159"/>
      <c r="R171" s="160"/>
      <c r="S171" s="160"/>
      <c r="T171" s="160"/>
      <c r="U171" s="160"/>
      <c r="V171" s="160"/>
      <c r="W171" s="160"/>
      <c r="X171" s="160"/>
      <c r="Y171" s="160"/>
      <c r="Z171" s="150"/>
      <c r="AA171" s="150"/>
      <c r="AB171" s="150"/>
      <c r="AC171" s="150"/>
      <c r="AD171" s="150"/>
      <c r="AE171" s="150"/>
      <c r="AF171" s="150"/>
      <c r="AG171" s="150" t="s">
        <v>219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3" x14ac:dyDescent="0.25">
      <c r="A172" s="157"/>
      <c r="B172" s="158"/>
      <c r="C172" s="191" t="s">
        <v>329</v>
      </c>
      <c r="D172" s="187"/>
      <c r="E172" s="188"/>
      <c r="F172" s="160"/>
      <c r="G172" s="160"/>
      <c r="H172" s="160"/>
      <c r="I172" s="160"/>
      <c r="J172" s="160"/>
      <c r="K172" s="160"/>
      <c r="L172" s="160"/>
      <c r="M172" s="160"/>
      <c r="N172" s="159"/>
      <c r="O172" s="159"/>
      <c r="P172" s="159"/>
      <c r="Q172" s="159"/>
      <c r="R172" s="160"/>
      <c r="S172" s="160"/>
      <c r="T172" s="160"/>
      <c r="U172" s="160"/>
      <c r="V172" s="160"/>
      <c r="W172" s="160"/>
      <c r="X172" s="160"/>
      <c r="Y172" s="160"/>
      <c r="Z172" s="150"/>
      <c r="AA172" s="150"/>
      <c r="AB172" s="150"/>
      <c r="AC172" s="150"/>
      <c r="AD172" s="150"/>
      <c r="AE172" s="150"/>
      <c r="AF172" s="150"/>
      <c r="AG172" s="150" t="s">
        <v>219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3" x14ac:dyDescent="0.25">
      <c r="A173" s="157"/>
      <c r="B173" s="158"/>
      <c r="C173" s="192" t="s">
        <v>400</v>
      </c>
      <c r="D173" s="187"/>
      <c r="E173" s="188">
        <v>0.99009999999999998</v>
      </c>
      <c r="F173" s="160"/>
      <c r="G173" s="160"/>
      <c r="H173" s="160"/>
      <c r="I173" s="160"/>
      <c r="J173" s="160"/>
      <c r="K173" s="160"/>
      <c r="L173" s="160"/>
      <c r="M173" s="160"/>
      <c r="N173" s="159"/>
      <c r="O173" s="159"/>
      <c r="P173" s="159"/>
      <c r="Q173" s="159"/>
      <c r="R173" s="160"/>
      <c r="S173" s="160"/>
      <c r="T173" s="160"/>
      <c r="U173" s="160"/>
      <c r="V173" s="160"/>
      <c r="W173" s="160"/>
      <c r="X173" s="160"/>
      <c r="Y173" s="160"/>
      <c r="Z173" s="150"/>
      <c r="AA173" s="150"/>
      <c r="AB173" s="150"/>
      <c r="AC173" s="150"/>
      <c r="AD173" s="150"/>
      <c r="AE173" s="150"/>
      <c r="AF173" s="150"/>
      <c r="AG173" s="150" t="s">
        <v>219</v>
      </c>
      <c r="AH173" s="150">
        <v>2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3" x14ac:dyDescent="0.25">
      <c r="A174" s="157"/>
      <c r="B174" s="158"/>
      <c r="C174" s="191" t="s">
        <v>331</v>
      </c>
      <c r="D174" s="187"/>
      <c r="E174" s="188"/>
      <c r="F174" s="160"/>
      <c r="G174" s="160"/>
      <c r="H174" s="160"/>
      <c r="I174" s="160"/>
      <c r="J174" s="160"/>
      <c r="K174" s="160"/>
      <c r="L174" s="160"/>
      <c r="M174" s="160"/>
      <c r="N174" s="159"/>
      <c r="O174" s="159"/>
      <c r="P174" s="159"/>
      <c r="Q174" s="159"/>
      <c r="R174" s="160"/>
      <c r="S174" s="160"/>
      <c r="T174" s="160"/>
      <c r="U174" s="160"/>
      <c r="V174" s="160"/>
      <c r="W174" s="160"/>
      <c r="X174" s="160"/>
      <c r="Y174" s="160"/>
      <c r="Z174" s="150"/>
      <c r="AA174" s="150"/>
      <c r="AB174" s="150"/>
      <c r="AC174" s="150"/>
      <c r="AD174" s="150"/>
      <c r="AE174" s="150"/>
      <c r="AF174" s="150"/>
      <c r="AG174" s="150" t="s">
        <v>219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5">
      <c r="A175" s="172">
        <v>33</v>
      </c>
      <c r="B175" s="173" t="s">
        <v>401</v>
      </c>
      <c r="C175" s="181" t="s">
        <v>402</v>
      </c>
      <c r="D175" s="174" t="s">
        <v>226</v>
      </c>
      <c r="E175" s="175">
        <v>97.5</v>
      </c>
      <c r="F175" s="176"/>
      <c r="G175" s="177">
        <f>ROUND(E175*F175,2)</f>
        <v>0</v>
      </c>
      <c r="H175" s="176"/>
      <c r="I175" s="177">
        <f>ROUND(E175*H175,2)</f>
        <v>0</v>
      </c>
      <c r="J175" s="176"/>
      <c r="K175" s="177">
        <f>ROUND(E175*J175,2)</f>
        <v>0</v>
      </c>
      <c r="L175" s="177">
        <v>21</v>
      </c>
      <c r="M175" s="177">
        <f>G175*(1+L175/100)</f>
        <v>0</v>
      </c>
      <c r="N175" s="175">
        <v>2.0000000000000002E-5</v>
      </c>
      <c r="O175" s="175">
        <f>ROUND(E175*N175,2)</f>
        <v>0</v>
      </c>
      <c r="P175" s="175">
        <v>0</v>
      </c>
      <c r="Q175" s="175">
        <f>ROUND(E175*P175,2)</f>
        <v>0</v>
      </c>
      <c r="R175" s="177"/>
      <c r="S175" s="177" t="s">
        <v>184</v>
      </c>
      <c r="T175" s="178" t="s">
        <v>144</v>
      </c>
      <c r="U175" s="160">
        <v>4.2999999999999997E-2</v>
      </c>
      <c r="V175" s="160">
        <f>ROUND(E175*U175,2)</f>
        <v>4.1900000000000004</v>
      </c>
      <c r="W175" s="160"/>
      <c r="X175" s="160" t="s">
        <v>214</v>
      </c>
      <c r="Y175" s="160" t="s">
        <v>146</v>
      </c>
      <c r="Z175" s="150"/>
      <c r="AA175" s="150"/>
      <c r="AB175" s="150"/>
      <c r="AC175" s="150"/>
      <c r="AD175" s="150"/>
      <c r="AE175" s="150"/>
      <c r="AF175" s="150"/>
      <c r="AG175" s="150" t="s">
        <v>215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2" x14ac:dyDescent="0.25">
      <c r="A176" s="157"/>
      <c r="B176" s="158"/>
      <c r="C176" s="189" t="s">
        <v>403</v>
      </c>
      <c r="D176" s="185"/>
      <c r="E176" s="186">
        <v>97.5</v>
      </c>
      <c r="F176" s="160"/>
      <c r="G176" s="160"/>
      <c r="H176" s="160"/>
      <c r="I176" s="160"/>
      <c r="J176" s="160"/>
      <c r="K176" s="160"/>
      <c r="L176" s="160"/>
      <c r="M176" s="160"/>
      <c r="N176" s="159"/>
      <c r="O176" s="159"/>
      <c r="P176" s="159"/>
      <c r="Q176" s="159"/>
      <c r="R176" s="160"/>
      <c r="S176" s="160"/>
      <c r="T176" s="160"/>
      <c r="U176" s="160"/>
      <c r="V176" s="160"/>
      <c r="W176" s="160"/>
      <c r="X176" s="160"/>
      <c r="Y176" s="160"/>
      <c r="Z176" s="150"/>
      <c r="AA176" s="150"/>
      <c r="AB176" s="150"/>
      <c r="AC176" s="150"/>
      <c r="AD176" s="150"/>
      <c r="AE176" s="150"/>
      <c r="AF176" s="150"/>
      <c r="AG176" s="150" t="s">
        <v>219</v>
      </c>
      <c r="AH176" s="150">
        <v>5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ht="20.399999999999999" outlineLevel="1" x14ac:dyDescent="0.25">
      <c r="A177" s="172">
        <v>34</v>
      </c>
      <c r="B177" s="173" t="s">
        <v>404</v>
      </c>
      <c r="C177" s="181" t="s">
        <v>405</v>
      </c>
      <c r="D177" s="174" t="s">
        <v>226</v>
      </c>
      <c r="E177" s="175">
        <v>168.67</v>
      </c>
      <c r="F177" s="176"/>
      <c r="G177" s="177">
        <f>ROUND(E177*F177,2)</f>
        <v>0</v>
      </c>
      <c r="H177" s="176"/>
      <c r="I177" s="177">
        <f>ROUND(E177*H177,2)</f>
        <v>0</v>
      </c>
      <c r="J177" s="176"/>
      <c r="K177" s="177">
        <f>ROUND(E177*J177,2)</f>
        <v>0</v>
      </c>
      <c r="L177" s="177">
        <v>21</v>
      </c>
      <c r="M177" s="177">
        <f>G177*(1+L177/100)</f>
        <v>0</v>
      </c>
      <c r="N177" s="175">
        <v>0.1</v>
      </c>
      <c r="O177" s="175">
        <f>ROUND(E177*N177,2)</f>
        <v>16.87</v>
      </c>
      <c r="P177" s="175">
        <v>0</v>
      </c>
      <c r="Q177" s="175">
        <f>ROUND(E177*P177,2)</f>
        <v>0</v>
      </c>
      <c r="R177" s="177" t="s">
        <v>276</v>
      </c>
      <c r="S177" s="177" t="s">
        <v>143</v>
      </c>
      <c r="T177" s="178" t="s">
        <v>143</v>
      </c>
      <c r="U177" s="160">
        <v>0</v>
      </c>
      <c r="V177" s="160">
        <f>ROUND(E177*U177,2)</f>
        <v>0</v>
      </c>
      <c r="W177" s="160"/>
      <c r="X177" s="160" t="s">
        <v>277</v>
      </c>
      <c r="Y177" s="160" t="s">
        <v>146</v>
      </c>
      <c r="Z177" s="150"/>
      <c r="AA177" s="150"/>
      <c r="AB177" s="150"/>
      <c r="AC177" s="150"/>
      <c r="AD177" s="150"/>
      <c r="AE177" s="150"/>
      <c r="AF177" s="150"/>
      <c r="AG177" s="150" t="s">
        <v>278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2" x14ac:dyDescent="0.25">
      <c r="A178" s="157"/>
      <c r="B178" s="158"/>
      <c r="C178" s="189" t="s">
        <v>406</v>
      </c>
      <c r="D178" s="185"/>
      <c r="E178" s="186">
        <v>168.67</v>
      </c>
      <c r="F178" s="160"/>
      <c r="G178" s="160"/>
      <c r="H178" s="160"/>
      <c r="I178" s="160"/>
      <c r="J178" s="160"/>
      <c r="K178" s="160"/>
      <c r="L178" s="160"/>
      <c r="M178" s="160"/>
      <c r="N178" s="159"/>
      <c r="O178" s="159"/>
      <c r="P178" s="159"/>
      <c r="Q178" s="159"/>
      <c r="R178" s="160"/>
      <c r="S178" s="160"/>
      <c r="T178" s="160"/>
      <c r="U178" s="160"/>
      <c r="V178" s="160"/>
      <c r="W178" s="160"/>
      <c r="X178" s="160"/>
      <c r="Y178" s="160"/>
      <c r="Z178" s="150"/>
      <c r="AA178" s="150"/>
      <c r="AB178" s="150"/>
      <c r="AC178" s="150"/>
      <c r="AD178" s="150"/>
      <c r="AE178" s="150"/>
      <c r="AF178" s="150"/>
      <c r="AG178" s="150" t="s">
        <v>219</v>
      </c>
      <c r="AH178" s="150">
        <v>0</v>
      </c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x14ac:dyDescent="0.25">
      <c r="A179" s="165" t="s">
        <v>138</v>
      </c>
      <c r="B179" s="166" t="s">
        <v>97</v>
      </c>
      <c r="C179" s="180" t="s">
        <v>98</v>
      </c>
      <c r="D179" s="167"/>
      <c r="E179" s="168"/>
      <c r="F179" s="169"/>
      <c r="G179" s="169">
        <f>SUMIF(AG180:AG191,"&lt;&gt;NOR",G180:G191)</f>
        <v>0</v>
      </c>
      <c r="H179" s="169"/>
      <c r="I179" s="169">
        <f>SUM(I180:I191)</f>
        <v>0</v>
      </c>
      <c r="J179" s="169"/>
      <c r="K179" s="169">
        <f>SUM(K180:K191)</f>
        <v>0</v>
      </c>
      <c r="L179" s="169"/>
      <c r="M179" s="169">
        <f>SUM(M180:M191)</f>
        <v>0</v>
      </c>
      <c r="N179" s="168"/>
      <c r="O179" s="168">
        <f>SUM(O180:O191)</f>
        <v>0</v>
      </c>
      <c r="P179" s="168"/>
      <c r="Q179" s="168">
        <f>SUM(Q180:Q191)</f>
        <v>31.41</v>
      </c>
      <c r="R179" s="169"/>
      <c r="S179" s="169"/>
      <c r="T179" s="170"/>
      <c r="U179" s="164"/>
      <c r="V179" s="164">
        <f>SUM(V180:V191)</f>
        <v>17.509999999999998</v>
      </c>
      <c r="W179" s="164"/>
      <c r="X179" s="164"/>
      <c r="Y179" s="164"/>
      <c r="AG179" t="s">
        <v>139</v>
      </c>
    </row>
    <row r="180" spans="1:60" ht="20.399999999999999" outlineLevel="1" x14ac:dyDescent="0.25">
      <c r="A180" s="172">
        <v>35</v>
      </c>
      <c r="B180" s="173" t="s">
        <v>407</v>
      </c>
      <c r="C180" s="181" t="s">
        <v>408</v>
      </c>
      <c r="D180" s="174" t="s">
        <v>212</v>
      </c>
      <c r="E180" s="175">
        <v>6.3</v>
      </c>
      <c r="F180" s="176"/>
      <c r="G180" s="177">
        <f>ROUND(E180*F180,2)</f>
        <v>0</v>
      </c>
      <c r="H180" s="176"/>
      <c r="I180" s="177">
        <f>ROUND(E180*H180,2)</f>
        <v>0</v>
      </c>
      <c r="J180" s="176"/>
      <c r="K180" s="177">
        <f>ROUND(E180*J180,2)</f>
        <v>0</v>
      </c>
      <c r="L180" s="177">
        <v>21</v>
      </c>
      <c r="M180" s="177">
        <f>G180*(1+L180/100)</f>
        <v>0</v>
      </c>
      <c r="N180" s="175">
        <v>0</v>
      </c>
      <c r="O180" s="175">
        <f>ROUND(E180*N180,2)</f>
        <v>0</v>
      </c>
      <c r="P180" s="175">
        <v>0.28799999999999998</v>
      </c>
      <c r="Q180" s="175">
        <f>ROUND(E180*P180,2)</f>
        <v>1.81</v>
      </c>
      <c r="R180" s="177" t="s">
        <v>213</v>
      </c>
      <c r="S180" s="177" t="s">
        <v>143</v>
      </c>
      <c r="T180" s="178" t="s">
        <v>143</v>
      </c>
      <c r="U180" s="160">
        <v>3.5999999999999997E-2</v>
      </c>
      <c r="V180" s="160">
        <f>ROUND(E180*U180,2)</f>
        <v>0.23</v>
      </c>
      <c r="W180" s="160"/>
      <c r="X180" s="160" t="s">
        <v>214</v>
      </c>
      <c r="Y180" s="160" t="s">
        <v>146</v>
      </c>
      <c r="Z180" s="150"/>
      <c r="AA180" s="150"/>
      <c r="AB180" s="150"/>
      <c r="AC180" s="150"/>
      <c r="AD180" s="150"/>
      <c r="AE180" s="150"/>
      <c r="AF180" s="150"/>
      <c r="AG180" s="150" t="s">
        <v>215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2" x14ac:dyDescent="0.25">
      <c r="A181" s="157"/>
      <c r="B181" s="158"/>
      <c r="C181" s="248" t="s">
        <v>409</v>
      </c>
      <c r="D181" s="249"/>
      <c r="E181" s="249"/>
      <c r="F181" s="249"/>
      <c r="G181" s="249"/>
      <c r="H181" s="160"/>
      <c r="I181" s="160"/>
      <c r="J181" s="160"/>
      <c r="K181" s="160"/>
      <c r="L181" s="160"/>
      <c r="M181" s="160"/>
      <c r="N181" s="159"/>
      <c r="O181" s="159"/>
      <c r="P181" s="159"/>
      <c r="Q181" s="159"/>
      <c r="R181" s="160"/>
      <c r="S181" s="160"/>
      <c r="T181" s="160"/>
      <c r="U181" s="160"/>
      <c r="V181" s="160"/>
      <c r="W181" s="160"/>
      <c r="X181" s="160"/>
      <c r="Y181" s="160"/>
      <c r="Z181" s="150"/>
      <c r="AA181" s="150"/>
      <c r="AB181" s="150"/>
      <c r="AC181" s="150"/>
      <c r="AD181" s="150"/>
      <c r="AE181" s="150"/>
      <c r="AF181" s="150"/>
      <c r="AG181" s="150" t="s">
        <v>149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79" t="str">
        <f>C181</f>
        <v>Rozebrání dlažeb z mozaiky uložené do betonového lože s naložením na dopravní prostředek. Bourání dlažební mozaiky včetně lože.</v>
      </c>
      <c r="BB181" s="150"/>
      <c r="BC181" s="150"/>
      <c r="BD181" s="150"/>
      <c r="BE181" s="150"/>
      <c r="BF181" s="150"/>
      <c r="BG181" s="150"/>
      <c r="BH181" s="150"/>
    </row>
    <row r="182" spans="1:60" outlineLevel="3" x14ac:dyDescent="0.25">
      <c r="A182" s="157"/>
      <c r="B182" s="158"/>
      <c r="C182" s="250" t="s">
        <v>410</v>
      </c>
      <c r="D182" s="251"/>
      <c r="E182" s="251"/>
      <c r="F182" s="251"/>
      <c r="G182" s="251"/>
      <c r="H182" s="160"/>
      <c r="I182" s="160"/>
      <c r="J182" s="160"/>
      <c r="K182" s="160"/>
      <c r="L182" s="160"/>
      <c r="M182" s="160"/>
      <c r="N182" s="159"/>
      <c r="O182" s="159"/>
      <c r="P182" s="159"/>
      <c r="Q182" s="159"/>
      <c r="R182" s="160"/>
      <c r="S182" s="160"/>
      <c r="T182" s="160"/>
      <c r="U182" s="160"/>
      <c r="V182" s="160"/>
      <c r="W182" s="160"/>
      <c r="X182" s="160"/>
      <c r="Y182" s="160"/>
      <c r="Z182" s="150"/>
      <c r="AA182" s="150"/>
      <c r="AB182" s="150"/>
      <c r="AC182" s="150"/>
      <c r="AD182" s="150"/>
      <c r="AE182" s="150"/>
      <c r="AF182" s="150"/>
      <c r="AG182" s="150" t="s">
        <v>149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2" x14ac:dyDescent="0.25">
      <c r="A183" s="157"/>
      <c r="B183" s="158"/>
      <c r="C183" s="189" t="s">
        <v>411</v>
      </c>
      <c r="D183" s="185"/>
      <c r="E183" s="186">
        <v>6.3</v>
      </c>
      <c r="F183" s="160"/>
      <c r="G183" s="160"/>
      <c r="H183" s="160"/>
      <c r="I183" s="160"/>
      <c r="J183" s="160"/>
      <c r="K183" s="160"/>
      <c r="L183" s="160"/>
      <c r="M183" s="160"/>
      <c r="N183" s="159"/>
      <c r="O183" s="159"/>
      <c r="P183" s="159"/>
      <c r="Q183" s="159"/>
      <c r="R183" s="160"/>
      <c r="S183" s="160"/>
      <c r="T183" s="160"/>
      <c r="U183" s="160"/>
      <c r="V183" s="160"/>
      <c r="W183" s="160"/>
      <c r="X183" s="160"/>
      <c r="Y183" s="160"/>
      <c r="Z183" s="150"/>
      <c r="AA183" s="150"/>
      <c r="AB183" s="150"/>
      <c r="AC183" s="150"/>
      <c r="AD183" s="150"/>
      <c r="AE183" s="150"/>
      <c r="AF183" s="150"/>
      <c r="AG183" s="150" t="s">
        <v>219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ht="20.399999999999999" outlineLevel="1" x14ac:dyDescent="0.25">
      <c r="A184" s="172">
        <v>36</v>
      </c>
      <c r="B184" s="173" t="s">
        <v>412</v>
      </c>
      <c r="C184" s="181" t="s">
        <v>413</v>
      </c>
      <c r="D184" s="174" t="s">
        <v>212</v>
      </c>
      <c r="E184" s="175">
        <v>18.5</v>
      </c>
      <c r="F184" s="176"/>
      <c r="G184" s="177">
        <f>ROUND(E184*F184,2)</f>
        <v>0</v>
      </c>
      <c r="H184" s="176"/>
      <c r="I184" s="177">
        <f>ROUND(E184*H184,2)</f>
        <v>0</v>
      </c>
      <c r="J184" s="176"/>
      <c r="K184" s="177">
        <f>ROUND(E184*J184,2)</f>
        <v>0</v>
      </c>
      <c r="L184" s="177">
        <v>21</v>
      </c>
      <c r="M184" s="177">
        <f>G184*(1+L184/100)</f>
        <v>0</v>
      </c>
      <c r="N184" s="175">
        <v>0</v>
      </c>
      <c r="O184" s="175">
        <f>ROUND(E184*N184,2)</f>
        <v>0</v>
      </c>
      <c r="P184" s="175">
        <v>0.11</v>
      </c>
      <c r="Q184" s="175">
        <f>ROUND(E184*P184,2)</f>
        <v>2.04</v>
      </c>
      <c r="R184" s="177" t="s">
        <v>213</v>
      </c>
      <c r="S184" s="177" t="s">
        <v>143</v>
      </c>
      <c r="T184" s="178" t="s">
        <v>143</v>
      </c>
      <c r="U184" s="160">
        <v>0.104</v>
      </c>
      <c r="V184" s="160">
        <f>ROUND(E184*U184,2)</f>
        <v>1.92</v>
      </c>
      <c r="W184" s="160"/>
      <c r="X184" s="160" t="s">
        <v>214</v>
      </c>
      <c r="Y184" s="160" t="s">
        <v>146</v>
      </c>
      <c r="Z184" s="150"/>
      <c r="AA184" s="150"/>
      <c r="AB184" s="150"/>
      <c r="AC184" s="150"/>
      <c r="AD184" s="150"/>
      <c r="AE184" s="150"/>
      <c r="AF184" s="150"/>
      <c r="AG184" s="150" t="s">
        <v>215</v>
      </c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ht="21" outlineLevel="2" x14ac:dyDescent="0.25">
      <c r="A185" s="157"/>
      <c r="B185" s="158"/>
      <c r="C185" s="259" t="s">
        <v>414</v>
      </c>
      <c r="D185" s="260"/>
      <c r="E185" s="260"/>
      <c r="F185" s="260"/>
      <c r="G185" s="260"/>
      <c r="H185" s="160"/>
      <c r="I185" s="160"/>
      <c r="J185" s="160"/>
      <c r="K185" s="160"/>
      <c r="L185" s="160"/>
      <c r="M185" s="160"/>
      <c r="N185" s="159"/>
      <c r="O185" s="159"/>
      <c r="P185" s="159"/>
      <c r="Q185" s="159"/>
      <c r="R185" s="160"/>
      <c r="S185" s="160"/>
      <c r="T185" s="160"/>
      <c r="U185" s="160"/>
      <c r="V185" s="160"/>
      <c r="W185" s="160"/>
      <c r="X185" s="160"/>
      <c r="Y185" s="160"/>
      <c r="Z185" s="150"/>
      <c r="AA185" s="150"/>
      <c r="AB185" s="150"/>
      <c r="AC185" s="150"/>
      <c r="AD185" s="150"/>
      <c r="AE185" s="150"/>
      <c r="AF185" s="150"/>
      <c r="AG185" s="150" t="s">
        <v>217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79" t="str">
        <f>C185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85" s="150"/>
      <c r="BC185" s="150"/>
      <c r="BD185" s="150"/>
      <c r="BE185" s="150"/>
      <c r="BF185" s="150"/>
      <c r="BG185" s="150"/>
      <c r="BH185" s="150"/>
    </row>
    <row r="186" spans="1:60" outlineLevel="2" x14ac:dyDescent="0.25">
      <c r="A186" s="157"/>
      <c r="B186" s="158"/>
      <c r="C186" s="189" t="s">
        <v>415</v>
      </c>
      <c r="D186" s="185"/>
      <c r="E186" s="186">
        <v>18.5</v>
      </c>
      <c r="F186" s="160"/>
      <c r="G186" s="160"/>
      <c r="H186" s="160"/>
      <c r="I186" s="160"/>
      <c r="J186" s="160"/>
      <c r="K186" s="160"/>
      <c r="L186" s="160"/>
      <c r="M186" s="160"/>
      <c r="N186" s="159"/>
      <c r="O186" s="159"/>
      <c r="P186" s="159"/>
      <c r="Q186" s="159"/>
      <c r="R186" s="160"/>
      <c r="S186" s="160"/>
      <c r="T186" s="160"/>
      <c r="U186" s="160"/>
      <c r="V186" s="160"/>
      <c r="W186" s="160"/>
      <c r="X186" s="160"/>
      <c r="Y186" s="160"/>
      <c r="Z186" s="150"/>
      <c r="AA186" s="150"/>
      <c r="AB186" s="150"/>
      <c r="AC186" s="150"/>
      <c r="AD186" s="150"/>
      <c r="AE186" s="150"/>
      <c r="AF186" s="150"/>
      <c r="AG186" s="150" t="s">
        <v>219</v>
      </c>
      <c r="AH186" s="150">
        <v>0</v>
      </c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ht="20.399999999999999" outlineLevel="1" x14ac:dyDescent="0.25">
      <c r="A187" s="172">
        <v>37</v>
      </c>
      <c r="B187" s="173" t="s">
        <v>416</v>
      </c>
      <c r="C187" s="181" t="s">
        <v>417</v>
      </c>
      <c r="D187" s="174" t="s">
        <v>212</v>
      </c>
      <c r="E187" s="175">
        <v>83.5</v>
      </c>
      <c r="F187" s="176"/>
      <c r="G187" s="177">
        <f>ROUND(E187*F187,2)</f>
        <v>0</v>
      </c>
      <c r="H187" s="176"/>
      <c r="I187" s="177">
        <f>ROUND(E187*H187,2)</f>
        <v>0</v>
      </c>
      <c r="J187" s="176"/>
      <c r="K187" s="177">
        <f>ROUND(E187*J187,2)</f>
        <v>0</v>
      </c>
      <c r="L187" s="177">
        <v>21</v>
      </c>
      <c r="M187" s="177">
        <f>G187*(1+L187/100)</f>
        <v>0</v>
      </c>
      <c r="N187" s="175">
        <v>0</v>
      </c>
      <c r="O187" s="175">
        <f>ROUND(E187*N187,2)</f>
        <v>0</v>
      </c>
      <c r="P187" s="175">
        <v>0.33</v>
      </c>
      <c r="Q187" s="175">
        <f>ROUND(E187*P187,2)</f>
        <v>27.56</v>
      </c>
      <c r="R187" s="177" t="s">
        <v>213</v>
      </c>
      <c r="S187" s="177" t="s">
        <v>143</v>
      </c>
      <c r="T187" s="178" t="s">
        <v>143</v>
      </c>
      <c r="U187" s="160">
        <v>0.184</v>
      </c>
      <c r="V187" s="160">
        <f>ROUND(E187*U187,2)</f>
        <v>15.36</v>
      </c>
      <c r="W187" s="160"/>
      <c r="X187" s="160" t="s">
        <v>214</v>
      </c>
      <c r="Y187" s="160" t="s">
        <v>146</v>
      </c>
      <c r="Z187" s="150"/>
      <c r="AA187" s="150"/>
      <c r="AB187" s="150"/>
      <c r="AC187" s="150"/>
      <c r="AD187" s="150"/>
      <c r="AE187" s="150"/>
      <c r="AF187" s="150"/>
      <c r="AG187" s="150" t="s">
        <v>215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ht="21" outlineLevel="2" x14ac:dyDescent="0.25">
      <c r="A188" s="157"/>
      <c r="B188" s="158"/>
      <c r="C188" s="259" t="s">
        <v>414</v>
      </c>
      <c r="D188" s="260"/>
      <c r="E188" s="260"/>
      <c r="F188" s="260"/>
      <c r="G188" s="260"/>
      <c r="H188" s="160"/>
      <c r="I188" s="160"/>
      <c r="J188" s="160"/>
      <c r="K188" s="160"/>
      <c r="L188" s="160"/>
      <c r="M188" s="160"/>
      <c r="N188" s="159"/>
      <c r="O188" s="159"/>
      <c r="P188" s="159"/>
      <c r="Q188" s="159"/>
      <c r="R188" s="160"/>
      <c r="S188" s="160"/>
      <c r="T188" s="160"/>
      <c r="U188" s="160"/>
      <c r="V188" s="160"/>
      <c r="W188" s="160"/>
      <c r="X188" s="160"/>
      <c r="Y188" s="160"/>
      <c r="Z188" s="150"/>
      <c r="AA188" s="150"/>
      <c r="AB188" s="150"/>
      <c r="AC188" s="150"/>
      <c r="AD188" s="150"/>
      <c r="AE188" s="150"/>
      <c r="AF188" s="150"/>
      <c r="AG188" s="150" t="s">
        <v>217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79" t="str">
        <f>C188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88" s="150"/>
      <c r="BC188" s="150"/>
      <c r="BD188" s="150"/>
      <c r="BE188" s="150"/>
      <c r="BF188" s="150"/>
      <c r="BG188" s="150"/>
      <c r="BH188" s="150"/>
    </row>
    <row r="189" spans="1:60" outlineLevel="2" x14ac:dyDescent="0.25">
      <c r="A189" s="157"/>
      <c r="B189" s="158"/>
      <c r="C189" s="189" t="s">
        <v>418</v>
      </c>
      <c r="D189" s="185"/>
      <c r="E189" s="186">
        <v>83.5</v>
      </c>
      <c r="F189" s="160"/>
      <c r="G189" s="160"/>
      <c r="H189" s="160"/>
      <c r="I189" s="160"/>
      <c r="J189" s="160"/>
      <c r="K189" s="160"/>
      <c r="L189" s="160"/>
      <c r="M189" s="160"/>
      <c r="N189" s="159"/>
      <c r="O189" s="159"/>
      <c r="P189" s="159"/>
      <c r="Q189" s="159"/>
      <c r="R189" s="160"/>
      <c r="S189" s="160"/>
      <c r="T189" s="160"/>
      <c r="U189" s="160"/>
      <c r="V189" s="160"/>
      <c r="W189" s="160"/>
      <c r="X189" s="160"/>
      <c r="Y189" s="160"/>
      <c r="Z189" s="150"/>
      <c r="AA189" s="150"/>
      <c r="AB189" s="150"/>
      <c r="AC189" s="150"/>
      <c r="AD189" s="150"/>
      <c r="AE189" s="150"/>
      <c r="AF189" s="150"/>
      <c r="AG189" s="150" t="s">
        <v>219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5">
      <c r="A190" s="172">
        <v>38</v>
      </c>
      <c r="B190" s="173" t="s">
        <v>419</v>
      </c>
      <c r="C190" s="181" t="s">
        <v>420</v>
      </c>
      <c r="D190" s="174" t="s">
        <v>275</v>
      </c>
      <c r="E190" s="175">
        <v>31.404</v>
      </c>
      <c r="F190" s="176"/>
      <c r="G190" s="177">
        <f>ROUND(E190*F190,2)</f>
        <v>0</v>
      </c>
      <c r="H190" s="176"/>
      <c r="I190" s="177">
        <f>ROUND(E190*H190,2)</f>
        <v>0</v>
      </c>
      <c r="J190" s="176"/>
      <c r="K190" s="177">
        <f>ROUND(E190*J190,2)</f>
        <v>0</v>
      </c>
      <c r="L190" s="177">
        <v>21</v>
      </c>
      <c r="M190" s="177">
        <f>G190*(1+L190/100)</f>
        <v>0</v>
      </c>
      <c r="N190" s="175">
        <v>0</v>
      </c>
      <c r="O190" s="175">
        <f>ROUND(E190*N190,2)</f>
        <v>0</v>
      </c>
      <c r="P190" s="175">
        <v>0</v>
      </c>
      <c r="Q190" s="175">
        <f>ROUND(E190*P190,2)</f>
        <v>0</v>
      </c>
      <c r="R190" s="177"/>
      <c r="S190" s="177" t="s">
        <v>143</v>
      </c>
      <c r="T190" s="178" t="s">
        <v>144</v>
      </c>
      <c r="U190" s="160">
        <v>0</v>
      </c>
      <c r="V190" s="160">
        <f>ROUND(E190*U190,2)</f>
        <v>0</v>
      </c>
      <c r="W190" s="160"/>
      <c r="X190" s="160" t="s">
        <v>214</v>
      </c>
      <c r="Y190" s="160" t="s">
        <v>146</v>
      </c>
      <c r="Z190" s="150"/>
      <c r="AA190" s="150"/>
      <c r="AB190" s="150"/>
      <c r="AC190" s="150"/>
      <c r="AD190" s="150"/>
      <c r="AE190" s="150"/>
      <c r="AF190" s="150"/>
      <c r="AG190" s="150" t="s">
        <v>215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2" x14ac:dyDescent="0.25">
      <c r="A191" s="157"/>
      <c r="B191" s="158"/>
      <c r="C191" s="248" t="s">
        <v>421</v>
      </c>
      <c r="D191" s="249"/>
      <c r="E191" s="249"/>
      <c r="F191" s="249"/>
      <c r="G191" s="249"/>
      <c r="H191" s="160"/>
      <c r="I191" s="160"/>
      <c r="J191" s="160"/>
      <c r="K191" s="160"/>
      <c r="L191" s="160"/>
      <c r="M191" s="160"/>
      <c r="N191" s="159"/>
      <c r="O191" s="159"/>
      <c r="P191" s="159"/>
      <c r="Q191" s="159"/>
      <c r="R191" s="160"/>
      <c r="S191" s="160"/>
      <c r="T191" s="160"/>
      <c r="U191" s="160"/>
      <c r="V191" s="160"/>
      <c r="W191" s="160"/>
      <c r="X191" s="160"/>
      <c r="Y191" s="160"/>
      <c r="Z191" s="150"/>
      <c r="AA191" s="150"/>
      <c r="AB191" s="150"/>
      <c r="AC191" s="150"/>
      <c r="AD191" s="150"/>
      <c r="AE191" s="150"/>
      <c r="AF191" s="150"/>
      <c r="AG191" s="150" t="s">
        <v>149</v>
      </c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x14ac:dyDescent="0.25">
      <c r="A192" s="165" t="s">
        <v>138</v>
      </c>
      <c r="B192" s="166" t="s">
        <v>99</v>
      </c>
      <c r="C192" s="180" t="s">
        <v>100</v>
      </c>
      <c r="D192" s="167"/>
      <c r="E192" s="168"/>
      <c r="F192" s="169"/>
      <c r="G192" s="169">
        <f>SUMIF(AG193:AG204,"&lt;&gt;NOR",G193:G204)</f>
        <v>0</v>
      </c>
      <c r="H192" s="169"/>
      <c r="I192" s="169">
        <f>SUM(I193:I204)</f>
        <v>0</v>
      </c>
      <c r="J192" s="169"/>
      <c r="K192" s="169">
        <f>SUM(K193:K204)</f>
        <v>0</v>
      </c>
      <c r="L192" s="169"/>
      <c r="M192" s="169">
        <f>SUM(M193:M204)</f>
        <v>0</v>
      </c>
      <c r="N192" s="168"/>
      <c r="O192" s="168">
        <f>SUM(O193:O204)</f>
        <v>0</v>
      </c>
      <c r="P192" s="168"/>
      <c r="Q192" s="168">
        <f>SUM(Q193:Q204)</f>
        <v>0</v>
      </c>
      <c r="R192" s="169"/>
      <c r="S192" s="169"/>
      <c r="T192" s="170"/>
      <c r="U192" s="164"/>
      <c r="V192" s="164">
        <f>SUM(V193:V204)</f>
        <v>550.62</v>
      </c>
      <c r="W192" s="164"/>
      <c r="X192" s="164"/>
      <c r="Y192" s="164"/>
      <c r="AG192" t="s">
        <v>139</v>
      </c>
    </row>
    <row r="193" spans="1:60" ht="20.399999999999999" outlineLevel="1" x14ac:dyDescent="0.25">
      <c r="A193" s="172">
        <v>39</v>
      </c>
      <c r="B193" s="173" t="s">
        <v>422</v>
      </c>
      <c r="C193" s="181" t="s">
        <v>423</v>
      </c>
      <c r="D193" s="174" t="s">
        <v>226</v>
      </c>
      <c r="E193" s="175">
        <v>915.8</v>
      </c>
      <c r="F193" s="176"/>
      <c r="G193" s="177">
        <f>ROUND(E193*F193,2)</f>
        <v>0</v>
      </c>
      <c r="H193" s="176"/>
      <c r="I193" s="177">
        <f>ROUND(E193*H193,2)</f>
        <v>0</v>
      </c>
      <c r="J193" s="176"/>
      <c r="K193" s="177">
        <f>ROUND(E193*J193,2)</f>
        <v>0</v>
      </c>
      <c r="L193" s="177">
        <v>21</v>
      </c>
      <c r="M193" s="177">
        <f>G193*(1+L193/100)</f>
        <v>0</v>
      </c>
      <c r="N193" s="175">
        <v>0</v>
      </c>
      <c r="O193" s="175">
        <f>ROUND(E193*N193,2)</f>
        <v>0</v>
      </c>
      <c r="P193" s="175">
        <v>0</v>
      </c>
      <c r="Q193" s="175">
        <f>ROUND(E193*P193,2)</f>
        <v>0</v>
      </c>
      <c r="R193" s="177" t="s">
        <v>213</v>
      </c>
      <c r="S193" s="177" t="s">
        <v>143</v>
      </c>
      <c r="T193" s="178" t="s">
        <v>143</v>
      </c>
      <c r="U193" s="160">
        <v>0.09</v>
      </c>
      <c r="V193" s="160">
        <f>ROUND(E193*U193,2)</f>
        <v>82.42</v>
      </c>
      <c r="W193" s="160"/>
      <c r="X193" s="160" t="s">
        <v>214</v>
      </c>
      <c r="Y193" s="160" t="s">
        <v>146</v>
      </c>
      <c r="Z193" s="150"/>
      <c r="AA193" s="150"/>
      <c r="AB193" s="150"/>
      <c r="AC193" s="150"/>
      <c r="AD193" s="150"/>
      <c r="AE193" s="150"/>
      <c r="AF193" s="150"/>
      <c r="AG193" s="150" t="s">
        <v>215</v>
      </c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ht="21" outlineLevel="2" x14ac:dyDescent="0.25">
      <c r="A194" s="157"/>
      <c r="B194" s="158"/>
      <c r="C194" s="259" t="s">
        <v>424</v>
      </c>
      <c r="D194" s="260"/>
      <c r="E194" s="260"/>
      <c r="F194" s="260"/>
      <c r="G194" s="260"/>
      <c r="H194" s="160"/>
      <c r="I194" s="160"/>
      <c r="J194" s="160"/>
      <c r="K194" s="160"/>
      <c r="L194" s="160"/>
      <c r="M194" s="160"/>
      <c r="N194" s="159"/>
      <c r="O194" s="159"/>
      <c r="P194" s="159"/>
      <c r="Q194" s="159"/>
      <c r="R194" s="160"/>
      <c r="S194" s="160"/>
      <c r="T194" s="160"/>
      <c r="U194" s="160"/>
      <c r="V194" s="160"/>
      <c r="W194" s="160"/>
      <c r="X194" s="160"/>
      <c r="Y194" s="160"/>
      <c r="Z194" s="150"/>
      <c r="AA194" s="150"/>
      <c r="AB194" s="150"/>
      <c r="AC194" s="150"/>
      <c r="AD194" s="150"/>
      <c r="AE194" s="150"/>
      <c r="AF194" s="150"/>
      <c r="AG194" s="150" t="s">
        <v>217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79" t="str">
        <f>C194</f>
        <v>krajníků, desek nebo panelů od spojovacího materiálu s odklizením a uložením očištěných hmot a spojovacího materiálu na skládku na vzdálenost do 10 m</v>
      </c>
      <c r="BB194" s="150"/>
      <c r="BC194" s="150"/>
      <c r="BD194" s="150"/>
      <c r="BE194" s="150"/>
      <c r="BF194" s="150"/>
      <c r="BG194" s="150"/>
      <c r="BH194" s="150"/>
    </row>
    <row r="195" spans="1:60" outlineLevel="2" x14ac:dyDescent="0.25">
      <c r="A195" s="157"/>
      <c r="B195" s="158"/>
      <c r="C195" s="189" t="s">
        <v>425</v>
      </c>
      <c r="D195" s="185"/>
      <c r="E195" s="186">
        <v>915.8</v>
      </c>
      <c r="F195" s="160"/>
      <c r="G195" s="160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60"/>
      <c r="Z195" s="150"/>
      <c r="AA195" s="150"/>
      <c r="AB195" s="150"/>
      <c r="AC195" s="150"/>
      <c r="AD195" s="150"/>
      <c r="AE195" s="150"/>
      <c r="AF195" s="150"/>
      <c r="AG195" s="150" t="s">
        <v>219</v>
      </c>
      <c r="AH195" s="150">
        <v>5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ht="20.399999999999999" outlineLevel="1" x14ac:dyDescent="0.25">
      <c r="A196" s="172">
        <v>40</v>
      </c>
      <c r="B196" s="173" t="s">
        <v>426</v>
      </c>
      <c r="C196" s="181" t="s">
        <v>427</v>
      </c>
      <c r="D196" s="174" t="s">
        <v>212</v>
      </c>
      <c r="E196" s="175">
        <v>984.1</v>
      </c>
      <c r="F196" s="176"/>
      <c r="G196" s="177">
        <f>ROUND(E196*F196,2)</f>
        <v>0</v>
      </c>
      <c r="H196" s="176"/>
      <c r="I196" s="177">
        <f>ROUND(E196*H196,2)</f>
        <v>0</v>
      </c>
      <c r="J196" s="176"/>
      <c r="K196" s="177">
        <f>ROUND(E196*J196,2)</f>
        <v>0</v>
      </c>
      <c r="L196" s="177">
        <v>21</v>
      </c>
      <c r="M196" s="177">
        <f>G196*(1+L196/100)</f>
        <v>0</v>
      </c>
      <c r="N196" s="175">
        <v>0</v>
      </c>
      <c r="O196" s="175">
        <f>ROUND(E196*N196,2)</f>
        <v>0</v>
      </c>
      <c r="P196" s="175">
        <v>0</v>
      </c>
      <c r="Q196" s="175">
        <f>ROUND(E196*P196,2)</f>
        <v>0</v>
      </c>
      <c r="R196" s="177" t="s">
        <v>213</v>
      </c>
      <c r="S196" s="177" t="s">
        <v>143</v>
      </c>
      <c r="T196" s="178" t="s">
        <v>143</v>
      </c>
      <c r="U196" s="160">
        <v>0.46</v>
      </c>
      <c r="V196" s="160">
        <f>ROUND(E196*U196,2)</f>
        <v>452.69</v>
      </c>
      <c r="W196" s="160"/>
      <c r="X196" s="160" t="s">
        <v>214</v>
      </c>
      <c r="Y196" s="160" t="s">
        <v>146</v>
      </c>
      <c r="Z196" s="150"/>
      <c r="AA196" s="150"/>
      <c r="AB196" s="150"/>
      <c r="AC196" s="150"/>
      <c r="AD196" s="150"/>
      <c r="AE196" s="150"/>
      <c r="AF196" s="150"/>
      <c r="AG196" s="150" t="s">
        <v>215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ht="21" outlineLevel="2" x14ac:dyDescent="0.25">
      <c r="A197" s="157"/>
      <c r="B197" s="158"/>
      <c r="C197" s="259" t="s">
        <v>424</v>
      </c>
      <c r="D197" s="260"/>
      <c r="E197" s="260"/>
      <c r="F197" s="260"/>
      <c r="G197" s="260"/>
      <c r="H197" s="160"/>
      <c r="I197" s="160"/>
      <c r="J197" s="160"/>
      <c r="K197" s="160"/>
      <c r="L197" s="160"/>
      <c r="M197" s="160"/>
      <c r="N197" s="159"/>
      <c r="O197" s="159"/>
      <c r="P197" s="159"/>
      <c r="Q197" s="159"/>
      <c r="R197" s="160"/>
      <c r="S197" s="160"/>
      <c r="T197" s="160"/>
      <c r="U197" s="160"/>
      <c r="V197" s="160"/>
      <c r="W197" s="160"/>
      <c r="X197" s="160"/>
      <c r="Y197" s="160"/>
      <c r="Z197" s="150"/>
      <c r="AA197" s="150"/>
      <c r="AB197" s="150"/>
      <c r="AC197" s="150"/>
      <c r="AD197" s="150"/>
      <c r="AE197" s="150"/>
      <c r="AF197" s="150"/>
      <c r="AG197" s="150" t="s">
        <v>217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79" t="str">
        <f>C197</f>
        <v>krajníků, desek nebo panelů od spojovacího materiálu s odklizením a uložením očištěných hmot a spojovacího materiálu na skládku na vzdálenost do 10 m</v>
      </c>
      <c r="BB197" s="150"/>
      <c r="BC197" s="150"/>
      <c r="BD197" s="150"/>
      <c r="BE197" s="150"/>
      <c r="BF197" s="150"/>
      <c r="BG197" s="150"/>
      <c r="BH197" s="150"/>
    </row>
    <row r="198" spans="1:60" outlineLevel="2" x14ac:dyDescent="0.25">
      <c r="A198" s="157"/>
      <c r="B198" s="158"/>
      <c r="C198" s="189" t="s">
        <v>428</v>
      </c>
      <c r="D198" s="185"/>
      <c r="E198" s="186">
        <v>984.1</v>
      </c>
      <c r="F198" s="160"/>
      <c r="G198" s="160"/>
      <c r="H198" s="160"/>
      <c r="I198" s="160"/>
      <c r="J198" s="160"/>
      <c r="K198" s="160"/>
      <c r="L198" s="160"/>
      <c r="M198" s="160"/>
      <c r="N198" s="159"/>
      <c r="O198" s="159"/>
      <c r="P198" s="159"/>
      <c r="Q198" s="159"/>
      <c r="R198" s="160"/>
      <c r="S198" s="160"/>
      <c r="T198" s="160"/>
      <c r="U198" s="160"/>
      <c r="V198" s="160"/>
      <c r="W198" s="160"/>
      <c r="X198" s="160"/>
      <c r="Y198" s="160"/>
      <c r="Z198" s="150"/>
      <c r="AA198" s="150"/>
      <c r="AB198" s="150"/>
      <c r="AC198" s="150"/>
      <c r="AD198" s="150"/>
      <c r="AE198" s="150"/>
      <c r="AF198" s="150"/>
      <c r="AG198" s="150" t="s">
        <v>219</v>
      </c>
      <c r="AH198" s="150">
        <v>5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ht="20.399999999999999" outlineLevel="1" x14ac:dyDescent="0.25">
      <c r="A199" s="172">
        <v>41</v>
      </c>
      <c r="B199" s="173" t="s">
        <v>429</v>
      </c>
      <c r="C199" s="181" t="s">
        <v>430</v>
      </c>
      <c r="D199" s="174" t="s">
        <v>212</v>
      </c>
      <c r="E199" s="175">
        <v>139.30000000000001</v>
      </c>
      <c r="F199" s="176"/>
      <c r="G199" s="177">
        <f>ROUND(E199*F199,2)</f>
        <v>0</v>
      </c>
      <c r="H199" s="176"/>
      <c r="I199" s="177">
        <f>ROUND(E199*H199,2)</f>
        <v>0</v>
      </c>
      <c r="J199" s="176"/>
      <c r="K199" s="177">
        <f>ROUND(E199*J199,2)</f>
        <v>0</v>
      </c>
      <c r="L199" s="177">
        <v>21</v>
      </c>
      <c r="M199" s="177">
        <f>G199*(1+L199/100)</f>
        <v>0</v>
      </c>
      <c r="N199" s="175">
        <v>0</v>
      </c>
      <c r="O199" s="175">
        <f>ROUND(E199*N199,2)</f>
        <v>0</v>
      </c>
      <c r="P199" s="175">
        <v>0</v>
      </c>
      <c r="Q199" s="175">
        <f>ROUND(E199*P199,2)</f>
        <v>0</v>
      </c>
      <c r="R199" s="177" t="s">
        <v>213</v>
      </c>
      <c r="S199" s="177" t="s">
        <v>143</v>
      </c>
      <c r="T199" s="178" t="s">
        <v>143</v>
      </c>
      <c r="U199" s="160">
        <v>0.1</v>
      </c>
      <c r="V199" s="160">
        <f>ROUND(E199*U199,2)</f>
        <v>13.93</v>
      </c>
      <c r="W199" s="160"/>
      <c r="X199" s="160" t="s">
        <v>214</v>
      </c>
      <c r="Y199" s="160" t="s">
        <v>146</v>
      </c>
      <c r="Z199" s="150"/>
      <c r="AA199" s="150"/>
      <c r="AB199" s="150"/>
      <c r="AC199" s="150"/>
      <c r="AD199" s="150"/>
      <c r="AE199" s="150"/>
      <c r="AF199" s="150"/>
      <c r="AG199" s="150" t="s">
        <v>215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ht="21" outlineLevel="2" x14ac:dyDescent="0.25">
      <c r="A200" s="157"/>
      <c r="B200" s="158"/>
      <c r="C200" s="259" t="s">
        <v>431</v>
      </c>
      <c r="D200" s="260"/>
      <c r="E200" s="260"/>
      <c r="F200" s="260"/>
      <c r="G200" s="260"/>
      <c r="H200" s="160"/>
      <c r="I200" s="160"/>
      <c r="J200" s="160"/>
      <c r="K200" s="160"/>
      <c r="L200" s="160"/>
      <c r="M200" s="160"/>
      <c r="N200" s="159"/>
      <c r="O200" s="159"/>
      <c r="P200" s="159"/>
      <c r="Q200" s="159"/>
      <c r="R200" s="160"/>
      <c r="S200" s="160"/>
      <c r="T200" s="160"/>
      <c r="U200" s="160"/>
      <c r="V200" s="160"/>
      <c r="W200" s="160"/>
      <c r="X200" s="160"/>
      <c r="Y200" s="160"/>
      <c r="Z200" s="150"/>
      <c r="AA200" s="150"/>
      <c r="AB200" s="150"/>
      <c r="AC200" s="150"/>
      <c r="AD200" s="150"/>
      <c r="AE200" s="150"/>
      <c r="AF200" s="150"/>
      <c r="AG200" s="150" t="s">
        <v>217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79" t="str">
        <f>C200</f>
        <v>od spojovacího materiálu, s uložením očištěných kostek na skládku, s odklizením odpadových hmot na hromady a s odklizením vybouraných kostek na vzdálenost do 3 m</v>
      </c>
      <c r="BB200" s="150"/>
      <c r="BC200" s="150"/>
      <c r="BD200" s="150"/>
      <c r="BE200" s="150"/>
      <c r="BF200" s="150"/>
      <c r="BG200" s="150"/>
      <c r="BH200" s="150"/>
    </row>
    <row r="201" spans="1:60" outlineLevel="2" x14ac:dyDescent="0.25">
      <c r="A201" s="157"/>
      <c r="B201" s="158"/>
      <c r="C201" s="189" t="s">
        <v>432</v>
      </c>
      <c r="D201" s="185"/>
      <c r="E201" s="186">
        <v>139.30000000000001</v>
      </c>
      <c r="F201" s="160"/>
      <c r="G201" s="160"/>
      <c r="H201" s="160"/>
      <c r="I201" s="160"/>
      <c r="J201" s="160"/>
      <c r="K201" s="160"/>
      <c r="L201" s="160"/>
      <c r="M201" s="160"/>
      <c r="N201" s="159"/>
      <c r="O201" s="159"/>
      <c r="P201" s="159"/>
      <c r="Q201" s="159"/>
      <c r="R201" s="160"/>
      <c r="S201" s="160"/>
      <c r="T201" s="160"/>
      <c r="U201" s="160"/>
      <c r="V201" s="160"/>
      <c r="W201" s="160"/>
      <c r="X201" s="160"/>
      <c r="Y201" s="160"/>
      <c r="Z201" s="150"/>
      <c r="AA201" s="150"/>
      <c r="AB201" s="150"/>
      <c r="AC201" s="150"/>
      <c r="AD201" s="150"/>
      <c r="AE201" s="150"/>
      <c r="AF201" s="150"/>
      <c r="AG201" s="150" t="s">
        <v>219</v>
      </c>
      <c r="AH201" s="150">
        <v>5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ht="20.399999999999999" outlineLevel="1" x14ac:dyDescent="0.25">
      <c r="A202" s="172">
        <v>42</v>
      </c>
      <c r="B202" s="173" t="s">
        <v>433</v>
      </c>
      <c r="C202" s="181" t="s">
        <v>434</v>
      </c>
      <c r="D202" s="174" t="s">
        <v>212</v>
      </c>
      <c r="E202" s="175">
        <v>6.3</v>
      </c>
      <c r="F202" s="176"/>
      <c r="G202" s="177">
        <f>ROUND(E202*F202,2)</f>
        <v>0</v>
      </c>
      <c r="H202" s="176"/>
      <c r="I202" s="177">
        <f>ROUND(E202*H202,2)</f>
        <v>0</v>
      </c>
      <c r="J202" s="176"/>
      <c r="K202" s="177">
        <f>ROUND(E202*J202,2)</f>
        <v>0</v>
      </c>
      <c r="L202" s="177">
        <v>21</v>
      </c>
      <c r="M202" s="177">
        <f>G202*(1+L202/100)</f>
        <v>0</v>
      </c>
      <c r="N202" s="175">
        <v>0</v>
      </c>
      <c r="O202" s="175">
        <f>ROUND(E202*N202,2)</f>
        <v>0</v>
      </c>
      <c r="P202" s="175">
        <v>0</v>
      </c>
      <c r="Q202" s="175">
        <f>ROUND(E202*P202,2)</f>
        <v>0</v>
      </c>
      <c r="R202" s="177" t="s">
        <v>213</v>
      </c>
      <c r="S202" s="177" t="s">
        <v>143</v>
      </c>
      <c r="T202" s="178" t="s">
        <v>143</v>
      </c>
      <c r="U202" s="160">
        <v>0.25</v>
      </c>
      <c r="V202" s="160">
        <f>ROUND(E202*U202,2)</f>
        <v>1.58</v>
      </c>
      <c r="W202" s="160"/>
      <c r="X202" s="160" t="s">
        <v>214</v>
      </c>
      <c r="Y202" s="160" t="s">
        <v>146</v>
      </c>
      <c r="Z202" s="150"/>
      <c r="AA202" s="150"/>
      <c r="AB202" s="150"/>
      <c r="AC202" s="150"/>
      <c r="AD202" s="150"/>
      <c r="AE202" s="150"/>
      <c r="AF202" s="150"/>
      <c r="AG202" s="150" t="s">
        <v>215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ht="21" outlineLevel="2" x14ac:dyDescent="0.25">
      <c r="A203" s="157"/>
      <c r="B203" s="158"/>
      <c r="C203" s="259" t="s">
        <v>431</v>
      </c>
      <c r="D203" s="260"/>
      <c r="E203" s="260"/>
      <c r="F203" s="260"/>
      <c r="G203" s="260"/>
      <c r="H203" s="160"/>
      <c r="I203" s="160"/>
      <c r="J203" s="160"/>
      <c r="K203" s="160"/>
      <c r="L203" s="160"/>
      <c r="M203" s="160"/>
      <c r="N203" s="159"/>
      <c r="O203" s="159"/>
      <c r="P203" s="159"/>
      <c r="Q203" s="159"/>
      <c r="R203" s="160"/>
      <c r="S203" s="160"/>
      <c r="T203" s="160"/>
      <c r="U203" s="160"/>
      <c r="V203" s="160"/>
      <c r="W203" s="160"/>
      <c r="X203" s="160"/>
      <c r="Y203" s="160"/>
      <c r="Z203" s="150"/>
      <c r="AA203" s="150"/>
      <c r="AB203" s="150"/>
      <c r="AC203" s="150"/>
      <c r="AD203" s="150"/>
      <c r="AE203" s="150"/>
      <c r="AF203" s="150"/>
      <c r="AG203" s="150" t="s">
        <v>217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79" t="str">
        <f>C203</f>
        <v>od spojovacího materiálu, s uložením očištěných kostek na skládku, s odklizením odpadových hmot na hromady a s odklizením vybouraných kostek na vzdálenost do 3 m</v>
      </c>
      <c r="BB203" s="150"/>
      <c r="BC203" s="150"/>
      <c r="BD203" s="150"/>
      <c r="BE203" s="150"/>
      <c r="BF203" s="150"/>
      <c r="BG203" s="150"/>
      <c r="BH203" s="150"/>
    </row>
    <row r="204" spans="1:60" outlineLevel="2" x14ac:dyDescent="0.25">
      <c r="A204" s="157"/>
      <c r="B204" s="158"/>
      <c r="C204" s="189" t="s">
        <v>435</v>
      </c>
      <c r="D204" s="185"/>
      <c r="E204" s="186">
        <v>6.3</v>
      </c>
      <c r="F204" s="160"/>
      <c r="G204" s="160"/>
      <c r="H204" s="160"/>
      <c r="I204" s="160"/>
      <c r="J204" s="160"/>
      <c r="K204" s="160"/>
      <c r="L204" s="160"/>
      <c r="M204" s="160"/>
      <c r="N204" s="159"/>
      <c r="O204" s="159"/>
      <c r="P204" s="159"/>
      <c r="Q204" s="159"/>
      <c r="R204" s="160"/>
      <c r="S204" s="160"/>
      <c r="T204" s="160"/>
      <c r="U204" s="160"/>
      <c r="V204" s="160"/>
      <c r="W204" s="160"/>
      <c r="X204" s="160"/>
      <c r="Y204" s="160"/>
      <c r="Z204" s="150"/>
      <c r="AA204" s="150"/>
      <c r="AB204" s="150"/>
      <c r="AC204" s="150"/>
      <c r="AD204" s="150"/>
      <c r="AE204" s="150"/>
      <c r="AF204" s="150"/>
      <c r="AG204" s="150" t="s">
        <v>219</v>
      </c>
      <c r="AH204" s="150">
        <v>5</v>
      </c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x14ac:dyDescent="0.25">
      <c r="A205" s="165" t="s">
        <v>138</v>
      </c>
      <c r="B205" s="166" t="s">
        <v>101</v>
      </c>
      <c r="C205" s="180" t="s">
        <v>102</v>
      </c>
      <c r="D205" s="167"/>
      <c r="E205" s="168"/>
      <c r="F205" s="169"/>
      <c r="G205" s="169">
        <f>SUMIF(AG206:AG207,"&lt;&gt;NOR",G206:G207)</f>
        <v>0</v>
      </c>
      <c r="H205" s="169"/>
      <c r="I205" s="169">
        <f>SUM(I206:I207)</f>
        <v>0</v>
      </c>
      <c r="J205" s="169"/>
      <c r="K205" s="169">
        <f>SUM(K206:K207)</f>
        <v>0</v>
      </c>
      <c r="L205" s="169"/>
      <c r="M205" s="169">
        <f>SUM(M206:M207)</f>
        <v>0</v>
      </c>
      <c r="N205" s="168"/>
      <c r="O205" s="168">
        <f>SUM(O206:O207)</f>
        <v>0</v>
      </c>
      <c r="P205" s="168"/>
      <c r="Q205" s="168">
        <f>SUM(Q206:Q207)</f>
        <v>0</v>
      </c>
      <c r="R205" s="169"/>
      <c r="S205" s="169"/>
      <c r="T205" s="170"/>
      <c r="U205" s="164"/>
      <c r="V205" s="164">
        <f>SUM(V206:V207)</f>
        <v>232.25</v>
      </c>
      <c r="W205" s="164"/>
      <c r="X205" s="164"/>
      <c r="Y205" s="164"/>
      <c r="AG205" t="s">
        <v>139</v>
      </c>
    </row>
    <row r="206" spans="1:60" outlineLevel="1" x14ac:dyDescent="0.25">
      <c r="A206" s="172">
        <v>43</v>
      </c>
      <c r="B206" s="173" t="s">
        <v>436</v>
      </c>
      <c r="C206" s="181" t="s">
        <v>437</v>
      </c>
      <c r="D206" s="174" t="s">
        <v>275</v>
      </c>
      <c r="E206" s="175">
        <v>595.52027999999996</v>
      </c>
      <c r="F206" s="176"/>
      <c r="G206" s="177">
        <f>ROUND(E206*F206,2)</f>
        <v>0</v>
      </c>
      <c r="H206" s="176"/>
      <c r="I206" s="177">
        <f>ROUND(E206*H206,2)</f>
        <v>0</v>
      </c>
      <c r="J206" s="176"/>
      <c r="K206" s="177">
        <f>ROUND(E206*J206,2)</f>
        <v>0</v>
      </c>
      <c r="L206" s="177">
        <v>21</v>
      </c>
      <c r="M206" s="177">
        <f>G206*(1+L206/100)</f>
        <v>0</v>
      </c>
      <c r="N206" s="175">
        <v>0</v>
      </c>
      <c r="O206" s="175">
        <f>ROUND(E206*N206,2)</f>
        <v>0</v>
      </c>
      <c r="P206" s="175">
        <v>0</v>
      </c>
      <c r="Q206" s="175">
        <f>ROUND(E206*P206,2)</f>
        <v>0</v>
      </c>
      <c r="R206" s="177" t="s">
        <v>213</v>
      </c>
      <c r="S206" s="177" t="s">
        <v>143</v>
      </c>
      <c r="T206" s="178" t="s">
        <v>143</v>
      </c>
      <c r="U206" s="160">
        <v>0.39</v>
      </c>
      <c r="V206" s="160">
        <f>ROUND(E206*U206,2)</f>
        <v>232.25</v>
      </c>
      <c r="W206" s="160"/>
      <c r="X206" s="160" t="s">
        <v>438</v>
      </c>
      <c r="Y206" s="160" t="s">
        <v>146</v>
      </c>
      <c r="Z206" s="150"/>
      <c r="AA206" s="150"/>
      <c r="AB206" s="150"/>
      <c r="AC206" s="150"/>
      <c r="AD206" s="150"/>
      <c r="AE206" s="150"/>
      <c r="AF206" s="150"/>
      <c r="AG206" s="150" t="s">
        <v>439</v>
      </c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2" x14ac:dyDescent="0.25">
      <c r="A207" s="157"/>
      <c r="B207" s="158"/>
      <c r="C207" s="259" t="s">
        <v>440</v>
      </c>
      <c r="D207" s="260"/>
      <c r="E207" s="260"/>
      <c r="F207" s="260"/>
      <c r="G207" s="260"/>
      <c r="H207" s="160"/>
      <c r="I207" s="160"/>
      <c r="J207" s="160"/>
      <c r="K207" s="160"/>
      <c r="L207" s="160"/>
      <c r="M207" s="160"/>
      <c r="N207" s="159"/>
      <c r="O207" s="159"/>
      <c r="P207" s="159"/>
      <c r="Q207" s="159"/>
      <c r="R207" s="160"/>
      <c r="S207" s="160"/>
      <c r="T207" s="160"/>
      <c r="U207" s="160"/>
      <c r="V207" s="160"/>
      <c r="W207" s="160"/>
      <c r="X207" s="160"/>
      <c r="Y207" s="160"/>
      <c r="Z207" s="150"/>
      <c r="AA207" s="150"/>
      <c r="AB207" s="150"/>
      <c r="AC207" s="150"/>
      <c r="AD207" s="150"/>
      <c r="AE207" s="150"/>
      <c r="AF207" s="150"/>
      <c r="AG207" s="150" t="s">
        <v>217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x14ac:dyDescent="0.25">
      <c r="A208" s="165" t="s">
        <v>138</v>
      </c>
      <c r="B208" s="166" t="s">
        <v>103</v>
      </c>
      <c r="C208" s="180" t="s">
        <v>104</v>
      </c>
      <c r="D208" s="167"/>
      <c r="E208" s="168"/>
      <c r="F208" s="169"/>
      <c r="G208" s="169">
        <f>SUMIF(AG209:AG215,"&lt;&gt;NOR",G209:G215)</f>
        <v>0</v>
      </c>
      <c r="H208" s="169"/>
      <c r="I208" s="169">
        <f>SUM(I209:I215)</f>
        <v>0</v>
      </c>
      <c r="J208" s="169"/>
      <c r="K208" s="169">
        <f>SUM(K209:K215)</f>
        <v>0</v>
      </c>
      <c r="L208" s="169"/>
      <c r="M208" s="169">
        <f>SUM(M209:M215)</f>
        <v>0</v>
      </c>
      <c r="N208" s="168"/>
      <c r="O208" s="168">
        <f>SUM(O209:O215)</f>
        <v>0.01</v>
      </c>
      <c r="P208" s="168"/>
      <c r="Q208" s="168">
        <f>SUM(Q209:Q215)</f>
        <v>0</v>
      </c>
      <c r="R208" s="169"/>
      <c r="S208" s="169"/>
      <c r="T208" s="170"/>
      <c r="U208" s="164"/>
      <c r="V208" s="164">
        <f>SUM(V209:V215)</f>
        <v>9.66</v>
      </c>
      <c r="W208" s="164"/>
      <c r="X208" s="164"/>
      <c r="Y208" s="164"/>
      <c r="AG208" t="s">
        <v>139</v>
      </c>
    </row>
    <row r="209" spans="1:60" outlineLevel="1" x14ac:dyDescent="0.25">
      <c r="A209" s="172">
        <v>44</v>
      </c>
      <c r="B209" s="173" t="s">
        <v>441</v>
      </c>
      <c r="C209" s="181" t="s">
        <v>442</v>
      </c>
      <c r="D209" s="174" t="s">
        <v>212</v>
      </c>
      <c r="E209" s="175">
        <v>60.000050000000002</v>
      </c>
      <c r="F209" s="176"/>
      <c r="G209" s="177">
        <f>ROUND(E209*F209,2)</f>
        <v>0</v>
      </c>
      <c r="H209" s="176"/>
      <c r="I209" s="177">
        <f>ROUND(E209*H209,2)</f>
        <v>0</v>
      </c>
      <c r="J209" s="176"/>
      <c r="K209" s="177">
        <f>ROUND(E209*J209,2)</f>
        <v>0</v>
      </c>
      <c r="L209" s="177">
        <v>21</v>
      </c>
      <c r="M209" s="177">
        <f>G209*(1+L209/100)</f>
        <v>0</v>
      </c>
      <c r="N209" s="175">
        <v>2.3000000000000001E-4</v>
      </c>
      <c r="O209" s="175">
        <f>ROUND(E209*N209,2)</f>
        <v>0.01</v>
      </c>
      <c r="P209" s="175">
        <v>0</v>
      </c>
      <c r="Q209" s="175">
        <f>ROUND(E209*P209,2)</f>
        <v>0</v>
      </c>
      <c r="R209" s="177" t="s">
        <v>443</v>
      </c>
      <c r="S209" s="177" t="s">
        <v>143</v>
      </c>
      <c r="T209" s="178" t="s">
        <v>143</v>
      </c>
      <c r="U209" s="160">
        <v>0.161</v>
      </c>
      <c r="V209" s="160">
        <f>ROUND(E209*U209,2)</f>
        <v>9.66</v>
      </c>
      <c r="W209" s="160"/>
      <c r="X209" s="160" t="s">
        <v>214</v>
      </c>
      <c r="Y209" s="160" t="s">
        <v>146</v>
      </c>
      <c r="Z209" s="150"/>
      <c r="AA209" s="150"/>
      <c r="AB209" s="150"/>
      <c r="AC209" s="150"/>
      <c r="AD209" s="150"/>
      <c r="AE209" s="150"/>
      <c r="AF209" s="150"/>
      <c r="AG209" s="150" t="s">
        <v>215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2" x14ac:dyDescent="0.25">
      <c r="A210" s="157"/>
      <c r="B210" s="158"/>
      <c r="C210" s="189" t="s">
        <v>444</v>
      </c>
      <c r="D210" s="185"/>
      <c r="E210" s="186">
        <v>60.000050000000002</v>
      </c>
      <c r="F210" s="160"/>
      <c r="G210" s="160"/>
      <c r="H210" s="160"/>
      <c r="I210" s="160"/>
      <c r="J210" s="160"/>
      <c r="K210" s="160"/>
      <c r="L210" s="160"/>
      <c r="M210" s="160"/>
      <c r="N210" s="159"/>
      <c r="O210" s="159"/>
      <c r="P210" s="159"/>
      <c r="Q210" s="159"/>
      <c r="R210" s="160"/>
      <c r="S210" s="160"/>
      <c r="T210" s="160"/>
      <c r="U210" s="160"/>
      <c r="V210" s="160"/>
      <c r="W210" s="160"/>
      <c r="X210" s="160"/>
      <c r="Y210" s="160"/>
      <c r="Z210" s="150"/>
      <c r="AA210" s="150"/>
      <c r="AB210" s="150"/>
      <c r="AC210" s="150"/>
      <c r="AD210" s="150"/>
      <c r="AE210" s="150"/>
      <c r="AF210" s="150"/>
      <c r="AG210" s="150" t="s">
        <v>219</v>
      </c>
      <c r="AH210" s="150">
        <v>5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3" x14ac:dyDescent="0.25">
      <c r="A211" s="157"/>
      <c r="B211" s="158"/>
      <c r="C211" s="191" t="s">
        <v>329</v>
      </c>
      <c r="D211" s="187"/>
      <c r="E211" s="188"/>
      <c r="F211" s="160"/>
      <c r="G211" s="160"/>
      <c r="H211" s="160"/>
      <c r="I211" s="160"/>
      <c r="J211" s="160"/>
      <c r="K211" s="160"/>
      <c r="L211" s="160"/>
      <c r="M211" s="160"/>
      <c r="N211" s="159"/>
      <c r="O211" s="159"/>
      <c r="P211" s="159"/>
      <c r="Q211" s="159"/>
      <c r="R211" s="160"/>
      <c r="S211" s="160"/>
      <c r="T211" s="160"/>
      <c r="U211" s="160"/>
      <c r="V211" s="160"/>
      <c r="W211" s="160"/>
      <c r="X211" s="160"/>
      <c r="Y211" s="160"/>
      <c r="Z211" s="150"/>
      <c r="AA211" s="150"/>
      <c r="AB211" s="150"/>
      <c r="AC211" s="150"/>
      <c r="AD211" s="150"/>
      <c r="AE211" s="150"/>
      <c r="AF211" s="150"/>
      <c r="AG211" s="150" t="s">
        <v>219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3" x14ac:dyDescent="0.25">
      <c r="A212" s="157"/>
      <c r="B212" s="158"/>
      <c r="C212" s="192" t="s">
        <v>445</v>
      </c>
      <c r="D212" s="187"/>
      <c r="E212" s="188">
        <v>0.10909000000000001</v>
      </c>
      <c r="F212" s="160"/>
      <c r="G212" s="160"/>
      <c r="H212" s="160"/>
      <c r="I212" s="160"/>
      <c r="J212" s="160"/>
      <c r="K212" s="160"/>
      <c r="L212" s="160"/>
      <c r="M212" s="160"/>
      <c r="N212" s="159"/>
      <c r="O212" s="159"/>
      <c r="P212" s="159"/>
      <c r="Q212" s="159"/>
      <c r="R212" s="160"/>
      <c r="S212" s="160"/>
      <c r="T212" s="160"/>
      <c r="U212" s="160"/>
      <c r="V212" s="160"/>
      <c r="W212" s="160"/>
      <c r="X212" s="160"/>
      <c r="Y212" s="160"/>
      <c r="Z212" s="150"/>
      <c r="AA212" s="150"/>
      <c r="AB212" s="150"/>
      <c r="AC212" s="150"/>
      <c r="AD212" s="150"/>
      <c r="AE212" s="150"/>
      <c r="AF212" s="150"/>
      <c r="AG212" s="150" t="s">
        <v>219</v>
      </c>
      <c r="AH212" s="150">
        <v>2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3" x14ac:dyDescent="0.25">
      <c r="A213" s="157"/>
      <c r="B213" s="158"/>
      <c r="C213" s="191" t="s">
        <v>331</v>
      </c>
      <c r="D213" s="187"/>
      <c r="E213" s="188"/>
      <c r="F213" s="160"/>
      <c r="G213" s="160"/>
      <c r="H213" s="160"/>
      <c r="I213" s="160"/>
      <c r="J213" s="160"/>
      <c r="K213" s="160"/>
      <c r="L213" s="160"/>
      <c r="M213" s="160"/>
      <c r="N213" s="159"/>
      <c r="O213" s="159"/>
      <c r="P213" s="159"/>
      <c r="Q213" s="159"/>
      <c r="R213" s="160"/>
      <c r="S213" s="160"/>
      <c r="T213" s="160"/>
      <c r="U213" s="160"/>
      <c r="V213" s="160"/>
      <c r="W213" s="160"/>
      <c r="X213" s="160"/>
      <c r="Y213" s="160"/>
      <c r="Z213" s="150"/>
      <c r="AA213" s="150"/>
      <c r="AB213" s="150"/>
      <c r="AC213" s="150"/>
      <c r="AD213" s="150"/>
      <c r="AE213" s="150"/>
      <c r="AF213" s="150"/>
      <c r="AG213" s="150" t="s">
        <v>219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5">
      <c r="A214" s="172">
        <v>45</v>
      </c>
      <c r="B214" s="173" t="s">
        <v>446</v>
      </c>
      <c r="C214" s="181" t="s">
        <v>447</v>
      </c>
      <c r="D214" s="174" t="s">
        <v>226</v>
      </c>
      <c r="E214" s="175">
        <v>550</v>
      </c>
      <c r="F214" s="176"/>
      <c r="G214" s="177">
        <f>ROUND(E214*F214,2)</f>
        <v>0</v>
      </c>
      <c r="H214" s="176"/>
      <c r="I214" s="177">
        <f>ROUND(E214*H214,2)</f>
        <v>0</v>
      </c>
      <c r="J214" s="176"/>
      <c r="K214" s="177">
        <f>ROUND(E214*J214,2)</f>
        <v>0</v>
      </c>
      <c r="L214" s="177">
        <v>21</v>
      </c>
      <c r="M214" s="177">
        <f>G214*(1+L214/100)</f>
        <v>0</v>
      </c>
      <c r="N214" s="175">
        <v>0</v>
      </c>
      <c r="O214" s="175">
        <f>ROUND(E214*N214,2)</f>
        <v>0</v>
      </c>
      <c r="P214" s="175">
        <v>0</v>
      </c>
      <c r="Q214" s="175">
        <f>ROUND(E214*P214,2)</f>
        <v>0</v>
      </c>
      <c r="R214" s="177" t="s">
        <v>276</v>
      </c>
      <c r="S214" s="177" t="s">
        <v>143</v>
      </c>
      <c r="T214" s="178" t="s">
        <v>143</v>
      </c>
      <c r="U214" s="160">
        <v>0</v>
      </c>
      <c r="V214" s="160">
        <f>ROUND(E214*U214,2)</f>
        <v>0</v>
      </c>
      <c r="W214" s="160"/>
      <c r="X214" s="160" t="s">
        <v>277</v>
      </c>
      <c r="Y214" s="160" t="s">
        <v>146</v>
      </c>
      <c r="Z214" s="150"/>
      <c r="AA214" s="150"/>
      <c r="AB214" s="150"/>
      <c r="AC214" s="150"/>
      <c r="AD214" s="150"/>
      <c r="AE214" s="150"/>
      <c r="AF214" s="150"/>
      <c r="AG214" s="150" t="s">
        <v>278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2" x14ac:dyDescent="0.25">
      <c r="A215" s="157"/>
      <c r="B215" s="158"/>
      <c r="C215" s="189" t="s">
        <v>448</v>
      </c>
      <c r="D215" s="185"/>
      <c r="E215" s="186">
        <v>550</v>
      </c>
      <c r="F215" s="160"/>
      <c r="G215" s="160"/>
      <c r="H215" s="160"/>
      <c r="I215" s="160"/>
      <c r="J215" s="160"/>
      <c r="K215" s="160"/>
      <c r="L215" s="160"/>
      <c r="M215" s="160"/>
      <c r="N215" s="159"/>
      <c r="O215" s="159"/>
      <c r="P215" s="159"/>
      <c r="Q215" s="159"/>
      <c r="R215" s="160"/>
      <c r="S215" s="160"/>
      <c r="T215" s="160"/>
      <c r="U215" s="160"/>
      <c r="V215" s="160"/>
      <c r="W215" s="160"/>
      <c r="X215" s="160"/>
      <c r="Y215" s="160"/>
      <c r="Z215" s="150"/>
      <c r="AA215" s="150"/>
      <c r="AB215" s="150"/>
      <c r="AC215" s="150"/>
      <c r="AD215" s="150"/>
      <c r="AE215" s="150"/>
      <c r="AF215" s="150"/>
      <c r="AG215" s="150" t="s">
        <v>219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x14ac:dyDescent="0.25">
      <c r="A216" s="165" t="s">
        <v>138</v>
      </c>
      <c r="B216" s="166" t="s">
        <v>105</v>
      </c>
      <c r="C216" s="180" t="s">
        <v>100</v>
      </c>
      <c r="D216" s="167"/>
      <c r="E216" s="168"/>
      <c r="F216" s="169"/>
      <c r="G216" s="169">
        <f>SUMIF(AG217:AG224,"&lt;&gt;NOR",G217:G224)</f>
        <v>0</v>
      </c>
      <c r="H216" s="169"/>
      <c r="I216" s="169">
        <f>SUM(I217:I224)</f>
        <v>0</v>
      </c>
      <c r="J216" s="169"/>
      <c r="K216" s="169">
        <f>SUM(K217:K224)</f>
        <v>0</v>
      </c>
      <c r="L216" s="169"/>
      <c r="M216" s="169">
        <f>SUM(M217:M224)</f>
        <v>0</v>
      </c>
      <c r="N216" s="168"/>
      <c r="O216" s="168">
        <f>SUM(O217:O224)</f>
        <v>0</v>
      </c>
      <c r="P216" s="168"/>
      <c r="Q216" s="168">
        <f>SUM(Q217:Q224)</f>
        <v>0</v>
      </c>
      <c r="R216" s="169"/>
      <c r="S216" s="169"/>
      <c r="T216" s="170"/>
      <c r="U216" s="164"/>
      <c r="V216" s="164">
        <f>SUM(V217:V224)</f>
        <v>7.09</v>
      </c>
      <c r="W216" s="164"/>
      <c r="X216" s="164"/>
      <c r="Y216" s="164"/>
      <c r="AG216" t="s">
        <v>139</v>
      </c>
    </row>
    <row r="217" spans="1:60" ht="20.399999999999999" outlineLevel="1" x14ac:dyDescent="0.25">
      <c r="A217" s="172">
        <v>46</v>
      </c>
      <c r="B217" s="173" t="s">
        <v>449</v>
      </c>
      <c r="C217" s="181" t="s">
        <v>450</v>
      </c>
      <c r="D217" s="174" t="s">
        <v>275</v>
      </c>
      <c r="E217" s="175">
        <v>354.6</v>
      </c>
      <c r="F217" s="176"/>
      <c r="G217" s="177">
        <f>ROUND(E217*F217,2)</f>
        <v>0</v>
      </c>
      <c r="H217" s="176"/>
      <c r="I217" s="177">
        <f>ROUND(E217*H217,2)</f>
        <v>0</v>
      </c>
      <c r="J217" s="176"/>
      <c r="K217" s="177">
        <f>ROUND(E217*J217,2)</f>
        <v>0</v>
      </c>
      <c r="L217" s="177">
        <v>21</v>
      </c>
      <c r="M217" s="177">
        <f>G217*(1+L217/100)</f>
        <v>0</v>
      </c>
      <c r="N217" s="175">
        <v>0</v>
      </c>
      <c r="O217" s="175">
        <f>ROUND(E217*N217,2)</f>
        <v>0</v>
      </c>
      <c r="P217" s="175">
        <v>0</v>
      </c>
      <c r="Q217" s="175">
        <f>ROUND(E217*P217,2)</f>
        <v>0</v>
      </c>
      <c r="R217" s="177" t="s">
        <v>213</v>
      </c>
      <c r="S217" s="177" t="s">
        <v>143</v>
      </c>
      <c r="T217" s="178" t="s">
        <v>143</v>
      </c>
      <c r="U217" s="160">
        <v>0.02</v>
      </c>
      <c r="V217" s="160">
        <f>ROUND(E217*U217,2)</f>
        <v>7.09</v>
      </c>
      <c r="W217" s="160"/>
      <c r="X217" s="160" t="s">
        <v>214</v>
      </c>
      <c r="Y217" s="160" t="s">
        <v>146</v>
      </c>
      <c r="Z217" s="150"/>
      <c r="AA217" s="150"/>
      <c r="AB217" s="150"/>
      <c r="AC217" s="150"/>
      <c r="AD217" s="150"/>
      <c r="AE217" s="150"/>
      <c r="AF217" s="150"/>
      <c r="AG217" s="150" t="s">
        <v>215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2" x14ac:dyDescent="0.25">
      <c r="A218" s="157"/>
      <c r="B218" s="158"/>
      <c r="C218" s="248" t="s">
        <v>451</v>
      </c>
      <c r="D218" s="249"/>
      <c r="E218" s="249"/>
      <c r="F218" s="249"/>
      <c r="G218" s="249"/>
      <c r="H218" s="160"/>
      <c r="I218" s="160"/>
      <c r="J218" s="160"/>
      <c r="K218" s="160"/>
      <c r="L218" s="160"/>
      <c r="M218" s="160"/>
      <c r="N218" s="159"/>
      <c r="O218" s="159"/>
      <c r="P218" s="159"/>
      <c r="Q218" s="159"/>
      <c r="R218" s="160"/>
      <c r="S218" s="160"/>
      <c r="T218" s="160"/>
      <c r="U218" s="160"/>
      <c r="V218" s="160"/>
      <c r="W218" s="160"/>
      <c r="X218" s="160"/>
      <c r="Y218" s="160"/>
      <c r="Z218" s="150"/>
      <c r="AA218" s="150"/>
      <c r="AB218" s="150"/>
      <c r="AC218" s="150"/>
      <c r="AD218" s="150"/>
      <c r="AE218" s="150"/>
      <c r="AF218" s="150"/>
      <c r="AG218" s="150" t="s">
        <v>149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2" x14ac:dyDescent="0.25">
      <c r="A219" s="157"/>
      <c r="B219" s="158"/>
      <c r="C219" s="189" t="s">
        <v>452</v>
      </c>
      <c r="D219" s="185"/>
      <c r="E219" s="186">
        <v>354.6</v>
      </c>
      <c r="F219" s="160"/>
      <c r="G219" s="160"/>
      <c r="H219" s="160"/>
      <c r="I219" s="160"/>
      <c r="J219" s="160"/>
      <c r="K219" s="160"/>
      <c r="L219" s="160"/>
      <c r="M219" s="160"/>
      <c r="N219" s="159"/>
      <c r="O219" s="159"/>
      <c r="P219" s="159"/>
      <c r="Q219" s="159"/>
      <c r="R219" s="160"/>
      <c r="S219" s="160"/>
      <c r="T219" s="160"/>
      <c r="U219" s="160"/>
      <c r="V219" s="160"/>
      <c r="W219" s="160"/>
      <c r="X219" s="160"/>
      <c r="Y219" s="160"/>
      <c r="Z219" s="150"/>
      <c r="AA219" s="150"/>
      <c r="AB219" s="150"/>
      <c r="AC219" s="150"/>
      <c r="AD219" s="150"/>
      <c r="AE219" s="150"/>
      <c r="AF219" s="150"/>
      <c r="AG219" s="150" t="s">
        <v>219</v>
      </c>
      <c r="AH219" s="150">
        <v>0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5">
      <c r="A220" s="172">
        <v>47</v>
      </c>
      <c r="B220" s="173" t="s">
        <v>453</v>
      </c>
      <c r="C220" s="181" t="s">
        <v>454</v>
      </c>
      <c r="D220" s="174" t="s">
        <v>275</v>
      </c>
      <c r="E220" s="175">
        <v>1773</v>
      </c>
      <c r="F220" s="176"/>
      <c r="G220" s="177">
        <f>ROUND(E220*F220,2)</f>
        <v>0</v>
      </c>
      <c r="H220" s="176"/>
      <c r="I220" s="177">
        <f>ROUND(E220*H220,2)</f>
        <v>0</v>
      </c>
      <c r="J220" s="176"/>
      <c r="K220" s="177">
        <f>ROUND(E220*J220,2)</f>
        <v>0</v>
      </c>
      <c r="L220" s="177">
        <v>21</v>
      </c>
      <c r="M220" s="177">
        <f>G220*(1+L220/100)</f>
        <v>0</v>
      </c>
      <c r="N220" s="175">
        <v>0</v>
      </c>
      <c r="O220" s="175">
        <f>ROUND(E220*N220,2)</f>
        <v>0</v>
      </c>
      <c r="P220" s="175">
        <v>0</v>
      </c>
      <c r="Q220" s="175">
        <f>ROUND(E220*P220,2)</f>
        <v>0</v>
      </c>
      <c r="R220" s="177" t="s">
        <v>213</v>
      </c>
      <c r="S220" s="177" t="s">
        <v>143</v>
      </c>
      <c r="T220" s="178" t="s">
        <v>143</v>
      </c>
      <c r="U220" s="160">
        <v>0</v>
      </c>
      <c r="V220" s="160">
        <f>ROUND(E220*U220,2)</f>
        <v>0</v>
      </c>
      <c r="W220" s="160"/>
      <c r="X220" s="160" t="s">
        <v>214</v>
      </c>
      <c r="Y220" s="160" t="s">
        <v>146</v>
      </c>
      <c r="Z220" s="150"/>
      <c r="AA220" s="150"/>
      <c r="AB220" s="150"/>
      <c r="AC220" s="150"/>
      <c r="AD220" s="150"/>
      <c r="AE220" s="150"/>
      <c r="AF220" s="150"/>
      <c r="AG220" s="150" t="s">
        <v>215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2" x14ac:dyDescent="0.25">
      <c r="A221" s="157"/>
      <c r="B221" s="158"/>
      <c r="C221" s="189" t="s">
        <v>455</v>
      </c>
      <c r="D221" s="185"/>
      <c r="E221" s="186">
        <v>1773</v>
      </c>
      <c r="F221" s="160"/>
      <c r="G221" s="160"/>
      <c r="H221" s="160"/>
      <c r="I221" s="160"/>
      <c r="J221" s="160"/>
      <c r="K221" s="160"/>
      <c r="L221" s="160"/>
      <c r="M221" s="160"/>
      <c r="N221" s="159"/>
      <c r="O221" s="159"/>
      <c r="P221" s="159"/>
      <c r="Q221" s="159"/>
      <c r="R221" s="160"/>
      <c r="S221" s="160"/>
      <c r="T221" s="160"/>
      <c r="U221" s="160"/>
      <c r="V221" s="160"/>
      <c r="W221" s="160"/>
      <c r="X221" s="160"/>
      <c r="Y221" s="160"/>
      <c r="Z221" s="150"/>
      <c r="AA221" s="150"/>
      <c r="AB221" s="150"/>
      <c r="AC221" s="150"/>
      <c r="AD221" s="150"/>
      <c r="AE221" s="150"/>
      <c r="AF221" s="150"/>
      <c r="AG221" s="150" t="s">
        <v>219</v>
      </c>
      <c r="AH221" s="150">
        <v>0</v>
      </c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5">
      <c r="A222" s="172">
        <v>48</v>
      </c>
      <c r="B222" s="173" t="s">
        <v>456</v>
      </c>
      <c r="C222" s="181" t="s">
        <v>457</v>
      </c>
      <c r="D222" s="174" t="s">
        <v>275</v>
      </c>
      <c r="E222" s="175">
        <v>354.6</v>
      </c>
      <c r="F222" s="176"/>
      <c r="G222" s="177">
        <f>ROUND(E222*F222,2)</f>
        <v>0</v>
      </c>
      <c r="H222" s="176"/>
      <c r="I222" s="177">
        <f>ROUND(E222*H222,2)</f>
        <v>0</v>
      </c>
      <c r="J222" s="176"/>
      <c r="K222" s="177">
        <f>ROUND(E222*J222,2)</f>
        <v>0</v>
      </c>
      <c r="L222" s="177">
        <v>21</v>
      </c>
      <c r="M222" s="177">
        <f>G222*(1+L222/100)</f>
        <v>0</v>
      </c>
      <c r="N222" s="175">
        <v>0</v>
      </c>
      <c r="O222" s="175">
        <f>ROUND(E222*N222,2)</f>
        <v>0</v>
      </c>
      <c r="P222" s="175">
        <v>0</v>
      </c>
      <c r="Q222" s="175">
        <f>ROUND(E222*P222,2)</f>
        <v>0</v>
      </c>
      <c r="R222" s="177"/>
      <c r="S222" s="177" t="s">
        <v>184</v>
      </c>
      <c r="T222" s="178" t="s">
        <v>144</v>
      </c>
      <c r="U222" s="160">
        <v>0</v>
      </c>
      <c r="V222" s="160">
        <f>ROUND(E222*U222,2)</f>
        <v>0</v>
      </c>
      <c r="W222" s="160"/>
      <c r="X222" s="160" t="s">
        <v>214</v>
      </c>
      <c r="Y222" s="160" t="s">
        <v>146</v>
      </c>
      <c r="Z222" s="150"/>
      <c r="AA222" s="150"/>
      <c r="AB222" s="150"/>
      <c r="AC222" s="150"/>
      <c r="AD222" s="150"/>
      <c r="AE222" s="150"/>
      <c r="AF222" s="150"/>
      <c r="AG222" s="150" t="s">
        <v>215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2" x14ac:dyDescent="0.25">
      <c r="A223" s="157"/>
      <c r="B223" s="158"/>
      <c r="C223" s="248" t="s">
        <v>458</v>
      </c>
      <c r="D223" s="249"/>
      <c r="E223" s="249"/>
      <c r="F223" s="249"/>
      <c r="G223" s="249"/>
      <c r="H223" s="160"/>
      <c r="I223" s="160"/>
      <c r="J223" s="160"/>
      <c r="K223" s="160"/>
      <c r="L223" s="160"/>
      <c r="M223" s="160"/>
      <c r="N223" s="159"/>
      <c r="O223" s="159"/>
      <c r="P223" s="159"/>
      <c r="Q223" s="159"/>
      <c r="R223" s="160"/>
      <c r="S223" s="160"/>
      <c r="T223" s="160"/>
      <c r="U223" s="160"/>
      <c r="V223" s="160"/>
      <c r="W223" s="160"/>
      <c r="X223" s="160"/>
      <c r="Y223" s="160"/>
      <c r="Z223" s="150"/>
      <c r="AA223" s="150"/>
      <c r="AB223" s="150"/>
      <c r="AC223" s="150"/>
      <c r="AD223" s="150"/>
      <c r="AE223" s="150"/>
      <c r="AF223" s="150"/>
      <c r="AG223" s="150" t="s">
        <v>149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79" t="str">
        <f>C223</f>
        <v>Uložení na skládce vytěženého materiálu BKOM a.s. předepsaným způsobem nebo uložení a poplatek na nejbližší řízené skládce.</v>
      </c>
      <c r="BB223" s="150"/>
      <c r="BC223" s="150"/>
      <c r="BD223" s="150"/>
      <c r="BE223" s="150"/>
      <c r="BF223" s="150"/>
      <c r="BG223" s="150"/>
      <c r="BH223" s="150"/>
    </row>
    <row r="224" spans="1:60" outlineLevel="2" x14ac:dyDescent="0.25">
      <c r="A224" s="157"/>
      <c r="B224" s="158"/>
      <c r="C224" s="189" t="s">
        <v>459</v>
      </c>
      <c r="D224" s="185"/>
      <c r="E224" s="186">
        <v>354.6</v>
      </c>
      <c r="F224" s="160"/>
      <c r="G224" s="160"/>
      <c r="H224" s="160"/>
      <c r="I224" s="160"/>
      <c r="J224" s="160"/>
      <c r="K224" s="160"/>
      <c r="L224" s="160"/>
      <c r="M224" s="160"/>
      <c r="N224" s="159"/>
      <c r="O224" s="159"/>
      <c r="P224" s="159"/>
      <c r="Q224" s="159"/>
      <c r="R224" s="160"/>
      <c r="S224" s="160"/>
      <c r="T224" s="160"/>
      <c r="U224" s="160"/>
      <c r="V224" s="160"/>
      <c r="W224" s="160"/>
      <c r="X224" s="160"/>
      <c r="Y224" s="160"/>
      <c r="Z224" s="150"/>
      <c r="AA224" s="150"/>
      <c r="AB224" s="150"/>
      <c r="AC224" s="150"/>
      <c r="AD224" s="150"/>
      <c r="AE224" s="150"/>
      <c r="AF224" s="150"/>
      <c r="AG224" s="150" t="s">
        <v>219</v>
      </c>
      <c r="AH224" s="150">
        <v>5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33" x14ac:dyDescent="0.25">
      <c r="A225" s="3"/>
      <c r="B225" s="4"/>
      <c r="C225" s="182"/>
      <c r="D225" s="6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AE225">
        <v>12</v>
      </c>
      <c r="AF225">
        <v>21</v>
      </c>
      <c r="AG225" t="s">
        <v>124</v>
      </c>
    </row>
    <row r="226" spans="1:33" x14ac:dyDescent="0.25">
      <c r="A226" s="153"/>
      <c r="B226" s="154" t="s">
        <v>29</v>
      </c>
      <c r="C226" s="183"/>
      <c r="D226" s="155"/>
      <c r="E226" s="156"/>
      <c r="F226" s="156"/>
      <c r="G226" s="171">
        <f>G8+G48+G94+G144+G152+G164+G179+G192+G205+G208+G216</f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AE226">
        <f>SUMIF(L7:L224,AE225,G7:G224)</f>
        <v>0</v>
      </c>
      <c r="AF226">
        <f>SUMIF(L7:L224,AF225,G7:G224)</f>
        <v>0</v>
      </c>
      <c r="AG226" t="s">
        <v>202</v>
      </c>
    </row>
    <row r="227" spans="1:33" x14ac:dyDescent="0.25">
      <c r="A227" s="261" t="s">
        <v>460</v>
      </c>
      <c r="B227" s="261"/>
      <c r="C227" s="182"/>
      <c r="D227" s="6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1:33" x14ac:dyDescent="0.25">
      <c r="A228" s="3"/>
      <c r="B228" s="4" t="s">
        <v>461</v>
      </c>
      <c r="C228" s="182" t="s">
        <v>462</v>
      </c>
      <c r="D228" s="6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AG228" t="s">
        <v>463</v>
      </c>
    </row>
    <row r="229" spans="1:33" x14ac:dyDescent="0.25">
      <c r="A229" s="3"/>
      <c r="B229" s="4" t="s">
        <v>464</v>
      </c>
      <c r="C229" s="182" t="s">
        <v>465</v>
      </c>
      <c r="D229" s="6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AG229" t="s">
        <v>466</v>
      </c>
    </row>
    <row r="230" spans="1:33" x14ac:dyDescent="0.25">
      <c r="A230" s="3"/>
      <c r="B230" s="4"/>
      <c r="C230" s="182" t="s">
        <v>467</v>
      </c>
      <c r="D230" s="6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AG230" t="s">
        <v>468</v>
      </c>
    </row>
    <row r="231" spans="1:33" x14ac:dyDescent="0.25">
      <c r="A231" s="3"/>
      <c r="B231" s="4"/>
      <c r="C231" s="182"/>
      <c r="D231" s="6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33" x14ac:dyDescent="0.25">
      <c r="C232" s="184"/>
      <c r="D232" s="10"/>
      <c r="AG232" t="s">
        <v>208</v>
      </c>
    </row>
    <row r="233" spans="1:33" x14ac:dyDescent="0.25">
      <c r="D233" s="10"/>
    </row>
    <row r="234" spans="1:33" x14ac:dyDescent="0.25">
      <c r="D234" s="10"/>
    </row>
    <row r="235" spans="1:33" x14ac:dyDescent="0.25">
      <c r="D235" s="10"/>
    </row>
    <row r="236" spans="1:33" x14ac:dyDescent="0.25">
      <c r="D236" s="10"/>
    </row>
    <row r="237" spans="1:33" x14ac:dyDescent="0.25">
      <c r="D237" s="10"/>
    </row>
    <row r="238" spans="1:33" x14ac:dyDescent="0.25">
      <c r="D238" s="10"/>
    </row>
    <row r="239" spans="1:33" x14ac:dyDescent="0.25">
      <c r="D239" s="10"/>
    </row>
    <row r="240" spans="1:33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1jPeIc3NOZlZxBxht8mC50QBXA6mmXEWyHdV1ut0TjQR0rn79YVslbdToFBYc78HdH4xGeuHFUHlCy1exvYo2w==" saltValue="fVhrE+C/axDFs/r5v2Lu6Q==" spinCount="100000" sheet="1" formatRows="0"/>
  <mergeCells count="96">
    <mergeCell ref="A227:B227"/>
    <mergeCell ref="C10:G10"/>
    <mergeCell ref="C13:G13"/>
    <mergeCell ref="C17:G17"/>
    <mergeCell ref="C18:G18"/>
    <mergeCell ref="C25:G25"/>
    <mergeCell ref="C31:G31"/>
    <mergeCell ref="A1:G1"/>
    <mergeCell ref="C2:G2"/>
    <mergeCell ref="C3:G3"/>
    <mergeCell ref="C4:G4"/>
    <mergeCell ref="C26:G26"/>
    <mergeCell ref="C27:G27"/>
    <mergeCell ref="C28:G28"/>
    <mergeCell ref="C29:G29"/>
    <mergeCell ref="C30:G30"/>
    <mergeCell ref="C43:G43"/>
    <mergeCell ref="C32:G32"/>
    <mergeCell ref="C33:G33"/>
    <mergeCell ref="C34:G34"/>
    <mergeCell ref="C35:G35"/>
    <mergeCell ref="C36:G36"/>
    <mergeCell ref="C37:G37"/>
    <mergeCell ref="C38:G38"/>
    <mergeCell ref="C39:G39"/>
    <mergeCell ref="C40:G40"/>
    <mergeCell ref="C41:G41"/>
    <mergeCell ref="C42:G42"/>
    <mergeCell ref="C65:G65"/>
    <mergeCell ref="C44:G44"/>
    <mergeCell ref="C45:G45"/>
    <mergeCell ref="C46:G46"/>
    <mergeCell ref="C50:G50"/>
    <mergeCell ref="C53:G53"/>
    <mergeCell ref="C56:G56"/>
    <mergeCell ref="C57:G57"/>
    <mergeCell ref="C58:G58"/>
    <mergeCell ref="C61:G61"/>
    <mergeCell ref="C62:G62"/>
    <mergeCell ref="C64:G64"/>
    <mergeCell ref="C86:G86"/>
    <mergeCell ref="C68:G68"/>
    <mergeCell ref="C69:G69"/>
    <mergeCell ref="C71:G71"/>
    <mergeCell ref="C72:G72"/>
    <mergeCell ref="C75:G75"/>
    <mergeCell ref="C76:G76"/>
    <mergeCell ref="C78:G78"/>
    <mergeCell ref="C79:G79"/>
    <mergeCell ref="C82:G82"/>
    <mergeCell ref="C83:G83"/>
    <mergeCell ref="C85:G85"/>
    <mergeCell ref="C116:G116"/>
    <mergeCell ref="C89:G89"/>
    <mergeCell ref="C91:G91"/>
    <mergeCell ref="C92:G92"/>
    <mergeCell ref="C96:G96"/>
    <mergeCell ref="C97:G97"/>
    <mergeCell ref="C100:G100"/>
    <mergeCell ref="C103:G103"/>
    <mergeCell ref="C106:G106"/>
    <mergeCell ref="C113:G113"/>
    <mergeCell ref="C114:G114"/>
    <mergeCell ref="C115:G115"/>
    <mergeCell ref="C149:G149"/>
    <mergeCell ref="C117:G117"/>
    <mergeCell ref="C120:G120"/>
    <mergeCell ref="C126:G126"/>
    <mergeCell ref="C129:G129"/>
    <mergeCell ref="C132:G132"/>
    <mergeCell ref="C133:G133"/>
    <mergeCell ref="C136:G136"/>
    <mergeCell ref="C137:G137"/>
    <mergeCell ref="C140:G140"/>
    <mergeCell ref="C141:G141"/>
    <mergeCell ref="C146:G146"/>
    <mergeCell ref="C188:G188"/>
    <mergeCell ref="C150:G150"/>
    <mergeCell ref="C154:G154"/>
    <mergeCell ref="C155:G155"/>
    <mergeCell ref="C158:G158"/>
    <mergeCell ref="C159:G159"/>
    <mergeCell ref="C161:G161"/>
    <mergeCell ref="C162:G162"/>
    <mergeCell ref="C170:G170"/>
    <mergeCell ref="C181:G181"/>
    <mergeCell ref="C182:G182"/>
    <mergeCell ref="C185:G185"/>
    <mergeCell ref="C218:G218"/>
    <mergeCell ref="C223:G223"/>
    <mergeCell ref="C191:G191"/>
    <mergeCell ref="C194:G194"/>
    <mergeCell ref="C197:G197"/>
    <mergeCell ref="C200:G200"/>
    <mergeCell ref="C203:G203"/>
    <mergeCell ref="C207:G20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60838-FD77-4CF2-9B8E-27FE18ED779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24" customWidth="1"/>
    <col min="3" max="3" width="63.33203125" style="12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2" t="s">
        <v>209</v>
      </c>
      <c r="B1" s="252"/>
      <c r="C1" s="252"/>
      <c r="D1" s="252"/>
      <c r="E1" s="252"/>
      <c r="F1" s="252"/>
      <c r="G1" s="252"/>
      <c r="AG1" t="s">
        <v>110</v>
      </c>
    </row>
    <row r="2" spans="1:60" ht="25.05" customHeight="1" x14ac:dyDescent="0.25">
      <c r="A2" s="49" t="s">
        <v>7</v>
      </c>
      <c r="B2" s="48" t="s">
        <v>43</v>
      </c>
      <c r="C2" s="253" t="s">
        <v>44</v>
      </c>
      <c r="D2" s="254"/>
      <c r="E2" s="254"/>
      <c r="F2" s="254"/>
      <c r="G2" s="255"/>
      <c r="AG2" t="s">
        <v>111</v>
      </c>
    </row>
    <row r="3" spans="1:60" ht="25.05" customHeight="1" x14ac:dyDescent="0.25">
      <c r="A3" s="49" t="s">
        <v>8</v>
      </c>
      <c r="B3" s="48" t="s">
        <v>65</v>
      </c>
      <c r="C3" s="253" t="s">
        <v>66</v>
      </c>
      <c r="D3" s="254"/>
      <c r="E3" s="254"/>
      <c r="F3" s="254"/>
      <c r="G3" s="255"/>
      <c r="AC3" s="124" t="s">
        <v>111</v>
      </c>
      <c r="AG3" t="s">
        <v>114</v>
      </c>
    </row>
    <row r="4" spans="1:60" ht="25.05" customHeight="1" x14ac:dyDescent="0.25">
      <c r="A4" s="143" t="s">
        <v>9</v>
      </c>
      <c r="B4" s="144" t="s">
        <v>67</v>
      </c>
      <c r="C4" s="256" t="s">
        <v>66</v>
      </c>
      <c r="D4" s="257"/>
      <c r="E4" s="257"/>
      <c r="F4" s="257"/>
      <c r="G4" s="258"/>
      <c r="AG4" t="s">
        <v>115</v>
      </c>
    </row>
    <row r="5" spans="1:60" x14ac:dyDescent="0.25">
      <c r="D5" s="10"/>
    </row>
    <row r="6" spans="1:60" ht="39.6" x14ac:dyDescent="0.25">
      <c r="A6" s="146" t="s">
        <v>116</v>
      </c>
      <c r="B6" s="148" t="s">
        <v>117</v>
      </c>
      <c r="C6" s="148" t="s">
        <v>118</v>
      </c>
      <c r="D6" s="147" t="s">
        <v>119</v>
      </c>
      <c r="E6" s="146" t="s">
        <v>120</v>
      </c>
      <c r="F6" s="145" t="s">
        <v>121</v>
      </c>
      <c r="G6" s="146" t="s">
        <v>29</v>
      </c>
      <c r="H6" s="149" t="s">
        <v>30</v>
      </c>
      <c r="I6" s="149" t="s">
        <v>122</v>
      </c>
      <c r="J6" s="149" t="s">
        <v>31</v>
      </c>
      <c r="K6" s="149" t="s">
        <v>123</v>
      </c>
      <c r="L6" s="149" t="s">
        <v>124</v>
      </c>
      <c r="M6" s="149" t="s">
        <v>125</v>
      </c>
      <c r="N6" s="149" t="s">
        <v>126</v>
      </c>
      <c r="O6" s="149" t="s">
        <v>127</v>
      </c>
      <c r="P6" s="149" t="s">
        <v>128</v>
      </c>
      <c r="Q6" s="149" t="s">
        <v>129</v>
      </c>
      <c r="R6" s="149" t="s">
        <v>130</v>
      </c>
      <c r="S6" s="149" t="s">
        <v>131</v>
      </c>
      <c r="T6" s="149" t="s">
        <v>132</v>
      </c>
      <c r="U6" s="149" t="s">
        <v>133</v>
      </c>
      <c r="V6" s="149" t="s">
        <v>134</v>
      </c>
      <c r="W6" s="149" t="s">
        <v>135</v>
      </c>
      <c r="X6" s="149" t="s">
        <v>136</v>
      </c>
      <c r="Y6" s="149" t="s">
        <v>137</v>
      </c>
    </row>
    <row r="7" spans="1:60" hidden="1" x14ac:dyDescent="0.25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5">
      <c r="A8" s="165" t="s">
        <v>138</v>
      </c>
      <c r="B8" s="166" t="s">
        <v>93</v>
      </c>
      <c r="C8" s="180" t="s">
        <v>94</v>
      </c>
      <c r="D8" s="167"/>
      <c r="E8" s="168"/>
      <c r="F8" s="169"/>
      <c r="G8" s="169">
        <f>SUMIF(AG9:AG18,"&lt;&gt;NOR",G9:G18)</f>
        <v>0</v>
      </c>
      <c r="H8" s="169"/>
      <c r="I8" s="169">
        <f>SUM(I9:I18)</f>
        <v>0</v>
      </c>
      <c r="J8" s="169"/>
      <c r="K8" s="169">
        <f>SUM(K9:K18)</f>
        <v>0</v>
      </c>
      <c r="L8" s="169"/>
      <c r="M8" s="169">
        <f>SUM(M9:M18)</f>
        <v>0</v>
      </c>
      <c r="N8" s="168"/>
      <c r="O8" s="168">
        <f>SUM(O9:O18)</f>
        <v>0</v>
      </c>
      <c r="P8" s="168"/>
      <c r="Q8" s="168">
        <f>SUM(Q9:Q18)</f>
        <v>0</v>
      </c>
      <c r="R8" s="169"/>
      <c r="S8" s="169"/>
      <c r="T8" s="170"/>
      <c r="U8" s="164"/>
      <c r="V8" s="164">
        <f>SUM(V9:V18)</f>
        <v>0</v>
      </c>
      <c r="W8" s="164"/>
      <c r="X8" s="164"/>
      <c r="Y8" s="164"/>
      <c r="AG8" t="s">
        <v>139</v>
      </c>
    </row>
    <row r="9" spans="1:60" outlineLevel="1" x14ac:dyDescent="0.25">
      <c r="A9" s="172">
        <v>1</v>
      </c>
      <c r="B9" s="173" t="s">
        <v>469</v>
      </c>
      <c r="C9" s="181" t="s">
        <v>470</v>
      </c>
      <c r="D9" s="174" t="s">
        <v>383</v>
      </c>
      <c r="E9" s="175">
        <v>3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471</v>
      </c>
      <c r="T9" s="178" t="s">
        <v>144</v>
      </c>
      <c r="U9" s="160">
        <v>0</v>
      </c>
      <c r="V9" s="160">
        <f>ROUND(E9*U9,2)</f>
        <v>0</v>
      </c>
      <c r="W9" s="160"/>
      <c r="X9" s="160" t="s">
        <v>240</v>
      </c>
      <c r="Y9" s="160" t="s">
        <v>146</v>
      </c>
      <c r="Z9" s="150"/>
      <c r="AA9" s="150"/>
      <c r="AB9" s="150"/>
      <c r="AC9" s="150"/>
      <c r="AD9" s="150"/>
      <c r="AE9" s="150"/>
      <c r="AF9" s="150"/>
      <c r="AG9" s="150" t="s">
        <v>241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5">
      <c r="A10" s="157"/>
      <c r="B10" s="158"/>
      <c r="C10" s="248" t="s">
        <v>472</v>
      </c>
      <c r="D10" s="249"/>
      <c r="E10" s="249"/>
      <c r="F10" s="249"/>
      <c r="G10" s="249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149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3" x14ac:dyDescent="0.25">
      <c r="A11" s="157"/>
      <c r="B11" s="158"/>
      <c r="C11" s="250" t="s">
        <v>242</v>
      </c>
      <c r="D11" s="251"/>
      <c r="E11" s="251"/>
      <c r="F11" s="251"/>
      <c r="G11" s="251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149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3" x14ac:dyDescent="0.25">
      <c r="A12" s="157"/>
      <c r="B12" s="158"/>
      <c r="C12" s="250" t="s">
        <v>473</v>
      </c>
      <c r="D12" s="251"/>
      <c r="E12" s="251"/>
      <c r="F12" s="251"/>
      <c r="G12" s="251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149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3" x14ac:dyDescent="0.25">
      <c r="A13" s="157"/>
      <c r="B13" s="158"/>
      <c r="C13" s="250" t="s">
        <v>474</v>
      </c>
      <c r="D13" s="251"/>
      <c r="E13" s="251"/>
      <c r="F13" s="251"/>
      <c r="G13" s="251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149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3" x14ac:dyDescent="0.25">
      <c r="A14" s="157"/>
      <c r="B14" s="158"/>
      <c r="C14" s="250" t="s">
        <v>475</v>
      </c>
      <c r="D14" s="251"/>
      <c r="E14" s="251"/>
      <c r="F14" s="251"/>
      <c r="G14" s="251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149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3" x14ac:dyDescent="0.25">
      <c r="A15" s="157"/>
      <c r="B15" s="158"/>
      <c r="C15" s="250" t="s">
        <v>476</v>
      </c>
      <c r="D15" s="251"/>
      <c r="E15" s="251"/>
      <c r="F15" s="251"/>
      <c r="G15" s="251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149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3" x14ac:dyDescent="0.25">
      <c r="A16" s="157"/>
      <c r="B16" s="158"/>
      <c r="C16" s="190" t="s">
        <v>288</v>
      </c>
      <c r="D16" s="161"/>
      <c r="E16" s="162"/>
      <c r="F16" s="163"/>
      <c r="G16" s="163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149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1" outlineLevel="3" x14ac:dyDescent="0.25">
      <c r="A17" s="157"/>
      <c r="B17" s="158"/>
      <c r="C17" s="250" t="s">
        <v>289</v>
      </c>
      <c r="D17" s="251"/>
      <c r="E17" s="251"/>
      <c r="F17" s="251"/>
      <c r="G17" s="251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149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79" t="str">
        <f>C17</f>
        <v>Je-li v názvu položky v kontrolním rozpočtu nebo v soupisu prací uvedena obchodní značka jakéhokoliv materiálu, výrobku nebo technologie, má tento název pouze informativní charakter.</v>
      </c>
      <c r="BB17" s="150"/>
      <c r="BC17" s="150"/>
      <c r="BD17" s="150"/>
      <c r="BE17" s="150"/>
      <c r="BF17" s="150"/>
      <c r="BG17" s="150"/>
      <c r="BH17" s="150"/>
    </row>
    <row r="18" spans="1:60" ht="21" outlineLevel="3" x14ac:dyDescent="0.25">
      <c r="A18" s="157"/>
      <c r="B18" s="158"/>
      <c r="C18" s="250" t="s">
        <v>290</v>
      </c>
      <c r="D18" s="251"/>
      <c r="E18" s="251"/>
      <c r="F18" s="251"/>
      <c r="G18" s="251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149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79" t="str">
        <f>C18</f>
        <v>Pro ocenění a následně pro realizaci je možné použít i jiný materiál, výrobek nebo technologii, se srovnatelnými nebo lepšími užitnými vlastnostmi, které odpovídají požadavkům dokumentace.</v>
      </c>
      <c r="BB18" s="150"/>
      <c r="BC18" s="150"/>
      <c r="BD18" s="150"/>
      <c r="BE18" s="150"/>
      <c r="BF18" s="150"/>
      <c r="BG18" s="150"/>
      <c r="BH18" s="150"/>
    </row>
    <row r="19" spans="1:60" x14ac:dyDescent="0.25">
      <c r="A19" s="165" t="s">
        <v>138</v>
      </c>
      <c r="B19" s="166" t="s">
        <v>95</v>
      </c>
      <c r="C19" s="180" t="s">
        <v>96</v>
      </c>
      <c r="D19" s="167"/>
      <c r="E19" s="168"/>
      <c r="F19" s="169"/>
      <c r="G19" s="169">
        <f>SUMIF(AG20:AG22,"&lt;&gt;NOR",G20:G22)</f>
        <v>0</v>
      </c>
      <c r="H19" s="169"/>
      <c r="I19" s="169">
        <f>SUM(I20:I22)</f>
        <v>0</v>
      </c>
      <c r="J19" s="169"/>
      <c r="K19" s="169">
        <f>SUM(K20:K22)</f>
        <v>0</v>
      </c>
      <c r="L19" s="169"/>
      <c r="M19" s="169">
        <f>SUM(M20:M22)</f>
        <v>0</v>
      </c>
      <c r="N19" s="168"/>
      <c r="O19" s="168">
        <f>SUM(O20:O22)</f>
        <v>0</v>
      </c>
      <c r="P19" s="168"/>
      <c r="Q19" s="168">
        <f>SUM(Q20:Q22)</f>
        <v>0</v>
      </c>
      <c r="R19" s="169"/>
      <c r="S19" s="169"/>
      <c r="T19" s="170"/>
      <c r="U19" s="164"/>
      <c r="V19" s="164">
        <f>SUM(V20:V22)</f>
        <v>2.58</v>
      </c>
      <c r="W19" s="164"/>
      <c r="X19" s="164"/>
      <c r="Y19" s="164"/>
      <c r="AG19" t="s">
        <v>139</v>
      </c>
    </row>
    <row r="20" spans="1:60" outlineLevel="1" x14ac:dyDescent="0.25">
      <c r="A20" s="172">
        <v>2</v>
      </c>
      <c r="B20" s="173" t="s">
        <v>477</v>
      </c>
      <c r="C20" s="181" t="s">
        <v>478</v>
      </c>
      <c r="D20" s="174" t="s">
        <v>479</v>
      </c>
      <c r="E20" s="175">
        <v>1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5">
        <v>0</v>
      </c>
      <c r="O20" s="175">
        <f>ROUND(E20*N20,2)</f>
        <v>0</v>
      </c>
      <c r="P20" s="175">
        <v>0</v>
      </c>
      <c r="Q20" s="175">
        <f>ROUND(E20*P20,2)</f>
        <v>0</v>
      </c>
      <c r="R20" s="177"/>
      <c r="S20" s="177" t="s">
        <v>184</v>
      </c>
      <c r="T20" s="178" t="s">
        <v>144</v>
      </c>
      <c r="U20" s="160">
        <v>2.5750000000000002</v>
      </c>
      <c r="V20" s="160">
        <f>ROUND(E20*U20,2)</f>
        <v>2.58</v>
      </c>
      <c r="W20" s="160"/>
      <c r="X20" s="160" t="s">
        <v>214</v>
      </c>
      <c r="Y20" s="160" t="s">
        <v>146</v>
      </c>
      <c r="Z20" s="150"/>
      <c r="AA20" s="150"/>
      <c r="AB20" s="150"/>
      <c r="AC20" s="150"/>
      <c r="AD20" s="150"/>
      <c r="AE20" s="150"/>
      <c r="AF20" s="150"/>
      <c r="AG20" s="150" t="s">
        <v>215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2" x14ac:dyDescent="0.25">
      <c r="A21" s="157"/>
      <c r="B21" s="158"/>
      <c r="C21" s="248" t="s">
        <v>480</v>
      </c>
      <c r="D21" s="249"/>
      <c r="E21" s="249"/>
      <c r="F21" s="249"/>
      <c r="G21" s="249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149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79" t="str">
        <f>C21</f>
        <v>Odpadkový koš bude demontován a odvezen a uložen na skládku investora, resp. nejbližší řízenou skládku.</v>
      </c>
      <c r="BB21" s="150"/>
      <c r="BC21" s="150"/>
      <c r="BD21" s="150"/>
      <c r="BE21" s="150"/>
      <c r="BF21" s="150"/>
      <c r="BG21" s="150"/>
      <c r="BH21" s="150"/>
    </row>
    <row r="22" spans="1:60" outlineLevel="2" x14ac:dyDescent="0.25">
      <c r="A22" s="157"/>
      <c r="B22" s="158"/>
      <c r="C22" s="189" t="s">
        <v>481</v>
      </c>
      <c r="D22" s="185"/>
      <c r="E22" s="186">
        <v>1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219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x14ac:dyDescent="0.25">
      <c r="A23" s="3"/>
      <c r="B23" s="4"/>
      <c r="C23" s="182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E23">
        <v>12</v>
      </c>
      <c r="AF23">
        <v>21</v>
      </c>
      <c r="AG23" t="s">
        <v>124</v>
      </c>
    </row>
    <row r="24" spans="1:60" x14ac:dyDescent="0.25">
      <c r="A24" s="153"/>
      <c r="B24" s="154" t="s">
        <v>29</v>
      </c>
      <c r="C24" s="183"/>
      <c r="D24" s="155"/>
      <c r="E24" s="156"/>
      <c r="F24" s="156"/>
      <c r="G24" s="171">
        <f>G8+G19</f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E24">
        <f>SUMIF(L7:L22,AE23,G7:G22)</f>
        <v>0</v>
      </c>
      <c r="AF24">
        <f>SUMIF(L7:L22,AF23,G7:G22)</f>
        <v>0</v>
      </c>
      <c r="AG24" t="s">
        <v>202</v>
      </c>
    </row>
    <row r="25" spans="1:60" x14ac:dyDescent="0.25">
      <c r="A25" s="261" t="s">
        <v>460</v>
      </c>
      <c r="B25" s="261"/>
      <c r="C25" s="182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25">
      <c r="A26" s="3"/>
      <c r="B26" s="4" t="s">
        <v>482</v>
      </c>
      <c r="C26" s="182" t="s">
        <v>483</v>
      </c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G26" t="s">
        <v>463</v>
      </c>
    </row>
    <row r="27" spans="1:60" x14ac:dyDescent="0.25">
      <c r="A27" s="3"/>
      <c r="B27" s="4" t="s">
        <v>484</v>
      </c>
      <c r="C27" s="182" t="s">
        <v>485</v>
      </c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G27" t="s">
        <v>466</v>
      </c>
    </row>
    <row r="28" spans="1:60" x14ac:dyDescent="0.25">
      <c r="A28" s="3"/>
      <c r="B28" s="4"/>
      <c r="C28" s="182" t="s">
        <v>486</v>
      </c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G28" t="s">
        <v>468</v>
      </c>
    </row>
    <row r="29" spans="1:60" x14ac:dyDescent="0.25">
      <c r="A29" s="3"/>
      <c r="B29" s="4"/>
      <c r="C29" s="182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5">
      <c r="C30" s="184"/>
      <c r="D30" s="10"/>
      <c r="AG30" t="s">
        <v>208</v>
      </c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OcbvVoUDBtORHSyCTGA8uwOKjrnHnLC71utnemCdzzYMUmtsyoHza/O7hNgN1YAIDYyNYH1bBD/b/a+lY3g2lA==" saltValue="26DgILrXI14pyV1YGOHl/g==" spinCount="100000" sheet="1" formatRows="0"/>
  <mergeCells count="14">
    <mergeCell ref="A25:B25"/>
    <mergeCell ref="C10:G10"/>
    <mergeCell ref="C11:G11"/>
    <mergeCell ref="C12:G12"/>
    <mergeCell ref="C13:G13"/>
    <mergeCell ref="C14:G14"/>
    <mergeCell ref="C15:G15"/>
    <mergeCell ref="C17:G17"/>
    <mergeCell ref="C18:G18"/>
    <mergeCell ref="C21:G21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00.01 Naklady</vt:lpstr>
      <vt:lpstr>SO 101 101.02 Pol</vt:lpstr>
      <vt:lpstr>SO 102 102.01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00.01 Naklady'!Názvy_tisku</vt:lpstr>
      <vt:lpstr>'SO 101 101.02 Pol'!Názvy_tisku</vt:lpstr>
      <vt:lpstr>'SO 102 102.01 Pol'!Názvy_tisku</vt:lpstr>
      <vt:lpstr>oadresa</vt:lpstr>
      <vt:lpstr>Stavba!Objednatel</vt:lpstr>
      <vt:lpstr>Stavba!Objekt</vt:lpstr>
      <vt:lpstr>'00 00.01 Naklady'!Oblast_tisku</vt:lpstr>
      <vt:lpstr>'SO 101 101.02 Pol'!Oblast_tisku</vt:lpstr>
      <vt:lpstr>'SO 102 102.01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Tomáš, Ing.</dc:creator>
  <cp:lastModifiedBy>Horák Tomáš, Ing.</cp:lastModifiedBy>
  <cp:lastPrinted>2019-03-19T12:27:02Z</cp:lastPrinted>
  <dcterms:created xsi:type="dcterms:W3CDTF">2009-04-08T07:15:50Z</dcterms:created>
  <dcterms:modified xsi:type="dcterms:W3CDTF">2026-01-08T11:09:55Z</dcterms:modified>
</cp:coreProperties>
</file>